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ThisWorkbook"/>
  <mc:AlternateContent xmlns:mc="http://schemas.openxmlformats.org/markup-compatibility/2006">
    <mc:Choice Requires="x15">
      <x15ac:absPath xmlns:x15ac="http://schemas.microsoft.com/office/spreadsheetml/2010/11/ac" url="E:\8、2024年工作\2024年交通集团兴泰公司劳务分包\内蒙古交通集团服务区工程项目（第一批）劳务合作-重招\固化清单\劳务 (2)\"/>
    </mc:Choice>
  </mc:AlternateContent>
  <xr:revisionPtr revIDLastSave="0" documentId="13_ncr:1_{218A8B7E-DE5F-415F-A07F-3A26A5D7D533}" xr6:coauthVersionLast="47" xr6:coauthVersionMax="47" xr10:uidLastSave="{00000000-0000-0000-0000-000000000000}"/>
  <bookViews>
    <workbookView xWindow="28680" yWindow="1005" windowWidth="29040" windowHeight="15990" tabRatio="836" firstSheet="1" activeTab="2" xr2:uid="{00000000-000D-0000-FFFF-FFFF00000000}"/>
  </bookViews>
  <sheets>
    <sheet name="CDKOHSL" sheetId="20" state="hidden" r:id="rId1"/>
    <sheet name="说明" sheetId="35" r:id="rId2"/>
    <sheet name="工程量清单" sheetId="34" r:id="rId3"/>
  </sheets>
  <definedNames>
    <definedName name="_xlnm._FilterDatabase" localSheetId="2" hidden="1">工程量清单!$A$1:$I$83</definedName>
    <definedName name="_xlnm.Print_Area" localSheetId="2">工程量清单!$A$1:$J$84</definedName>
    <definedName name="_xlnm.Print_Area" localSheetId="1">说明!$A$1:$A$9</definedName>
    <definedName name="_xlnm.Print_Titles" localSheetId="2">工程量清单!$1:$3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77" i="34" l="1"/>
  <c r="I42" i="34"/>
  <c r="E81" i="34"/>
  <c r="E77" i="34"/>
  <c r="E76" i="34"/>
  <c r="E75" i="34"/>
  <c r="E74" i="34"/>
  <c r="E73" i="34"/>
  <c r="E72" i="34"/>
  <c r="I72" i="34" s="1"/>
  <c r="E71" i="34"/>
  <c r="I71" i="34" s="1"/>
  <c r="E70" i="34"/>
  <c r="E69" i="34"/>
  <c r="E67" i="34"/>
  <c r="E65" i="34"/>
  <c r="E64" i="34"/>
  <c r="E62" i="34"/>
  <c r="E53" i="34"/>
  <c r="I53" i="34" s="1"/>
  <c r="E49" i="34"/>
  <c r="I49" i="34" s="1"/>
  <c r="E48" i="34"/>
  <c r="E46" i="34"/>
  <c r="E43" i="34"/>
  <c r="E31" i="34"/>
  <c r="E28" i="34"/>
  <c r="E26" i="34"/>
  <c r="E25" i="34"/>
  <c r="I25" i="34" s="1"/>
  <c r="E20" i="34"/>
  <c r="I20" i="34" s="1"/>
  <c r="E19" i="34"/>
  <c r="E17" i="34"/>
  <c r="E16" i="34"/>
  <c r="E15" i="34"/>
  <c r="E14" i="34"/>
  <c r="E12" i="34"/>
  <c r="E11" i="34"/>
  <c r="I11" i="34" s="1"/>
  <c r="E10" i="34"/>
  <c r="I10" i="34" s="1"/>
  <c r="E8" i="34"/>
  <c r="E6" i="34"/>
  <c r="E5" i="34"/>
  <c r="I48" i="34"/>
  <c r="I47" i="34"/>
  <c r="I46" i="34"/>
  <c r="I45" i="34"/>
  <c r="I44" i="34"/>
  <c r="I43" i="34"/>
  <c r="I56" i="34"/>
  <c r="I55" i="34"/>
  <c r="I54" i="34"/>
  <c r="I52" i="34"/>
  <c r="I51" i="34"/>
  <c r="I50" i="34"/>
  <c r="I63" i="34"/>
  <c r="I62" i="34"/>
  <c r="I61" i="34"/>
  <c r="I60" i="34"/>
  <c r="I59" i="34"/>
  <c r="I58" i="34"/>
  <c r="I57" i="34"/>
  <c r="I67" i="34"/>
  <c r="I66" i="34"/>
  <c r="I65" i="34"/>
  <c r="I64" i="34"/>
  <c r="I41" i="34"/>
  <c r="I40" i="34"/>
  <c r="I39" i="34"/>
  <c r="I38" i="34"/>
  <c r="I37" i="34"/>
  <c r="I36" i="34"/>
  <c r="I35" i="34"/>
  <c r="I34" i="34"/>
  <c r="I33" i="34"/>
  <c r="I32" i="34"/>
  <c r="I31" i="34"/>
  <c r="I30" i="34"/>
  <c r="I29" i="34"/>
  <c r="I28" i="34"/>
  <c r="I27" i="34"/>
  <c r="I26" i="34"/>
  <c r="I24" i="34"/>
  <c r="I23" i="34"/>
  <c r="I22" i="34"/>
  <c r="I21" i="34"/>
  <c r="I19" i="34"/>
  <c r="I18" i="34"/>
  <c r="I17" i="34"/>
  <c r="I16" i="34"/>
  <c r="I15" i="34"/>
  <c r="I14" i="34"/>
  <c r="I13" i="34"/>
  <c r="I12" i="34"/>
  <c r="I9" i="34"/>
  <c r="I8" i="34"/>
  <c r="I7" i="34"/>
  <c r="I6" i="34"/>
  <c r="I5" i="34"/>
  <c r="I83" i="34"/>
  <c r="I75" i="34"/>
  <c r="I74" i="34"/>
  <c r="I73" i="34"/>
  <c r="I82" i="34"/>
  <c r="I80" i="34"/>
  <c r="I69" i="34"/>
  <c r="I70" i="34"/>
  <c r="I68" i="34"/>
  <c r="I81" i="34"/>
  <c r="I79" i="34"/>
  <c r="I78" i="34"/>
  <c r="I76" i="34"/>
  <c r="I4" i="34" l="1"/>
  <c r="I84" i="34" l="1"/>
</calcChain>
</file>

<file path=xl/sharedStrings.xml><?xml version="1.0" encoding="utf-8"?>
<sst xmlns="http://schemas.openxmlformats.org/spreadsheetml/2006/main" count="327" uniqueCount="190">
  <si>
    <r>
      <rPr>
        <b/>
        <sz val="10"/>
        <rFont val="宋体"/>
        <family val="3"/>
        <charset val="134"/>
      </rPr>
      <t>货币单位：人民币元</t>
    </r>
  </si>
  <si>
    <r>
      <rPr>
        <b/>
        <sz val="10"/>
        <rFont val="微软雅黑"/>
        <family val="2"/>
        <charset val="134"/>
      </rPr>
      <t>单位</t>
    </r>
    <phoneticPr fontId="9" type="noConversion"/>
  </si>
  <si>
    <r>
      <rPr>
        <b/>
        <sz val="10"/>
        <rFont val="微软雅黑"/>
        <family val="2"/>
        <charset val="134"/>
      </rPr>
      <t>备注</t>
    </r>
    <phoneticPr fontId="9" type="noConversion"/>
  </si>
  <si>
    <t>m</t>
  </si>
  <si>
    <r>
      <rPr>
        <b/>
        <sz val="10"/>
        <rFont val="宋体"/>
        <family val="2"/>
        <charset val="134"/>
      </rPr>
      <t>序号</t>
    </r>
    <phoneticPr fontId="9" type="noConversion"/>
  </si>
  <si>
    <r>
      <rPr>
        <b/>
        <sz val="10"/>
        <rFont val="微软雅黑"/>
        <family val="2"/>
        <charset val="134"/>
      </rPr>
      <t>项目名称</t>
    </r>
    <phoneticPr fontId="9" type="noConversion"/>
  </si>
  <si>
    <r>
      <rPr>
        <b/>
        <sz val="10"/>
        <rFont val="微软雅黑"/>
        <family val="2"/>
        <charset val="134"/>
      </rPr>
      <t>定额详述</t>
    </r>
    <phoneticPr fontId="9" type="noConversion"/>
  </si>
  <si>
    <r>
      <rPr>
        <b/>
        <sz val="10"/>
        <rFont val="微软雅黑"/>
        <family val="2"/>
        <charset val="134"/>
      </rPr>
      <t>工程量</t>
    </r>
    <phoneticPr fontId="9" type="noConversion"/>
  </si>
  <si>
    <r>
      <rPr>
        <b/>
        <sz val="10"/>
        <rFont val="微软雅黑"/>
        <family val="2"/>
        <charset val="134"/>
      </rPr>
      <t>承包方式</t>
    </r>
  </si>
  <si>
    <t>m2</t>
  </si>
  <si>
    <t>m3</t>
  </si>
  <si>
    <r>
      <rPr>
        <b/>
        <sz val="10"/>
        <rFont val="微软雅黑"/>
        <family val="2"/>
        <charset val="134"/>
      </rPr>
      <t>最高限价单价</t>
    </r>
    <r>
      <rPr>
        <b/>
        <sz val="10"/>
        <rFont val="Arial"/>
        <family val="2"/>
      </rPr>
      <t xml:space="preserve">
</t>
    </r>
    <r>
      <rPr>
        <b/>
        <sz val="10"/>
        <rFont val="宋体"/>
        <family val="2"/>
        <charset val="134"/>
      </rPr>
      <t>（不含税）</t>
    </r>
    <phoneticPr fontId="9" type="noConversion"/>
  </si>
  <si>
    <r>
      <rPr>
        <b/>
        <sz val="10"/>
        <rFont val="微软雅黑"/>
        <family val="2"/>
        <charset val="134"/>
      </rPr>
      <t>投标报价单价</t>
    </r>
    <r>
      <rPr>
        <b/>
        <sz val="10"/>
        <rFont val="Arial"/>
        <family val="2"/>
      </rPr>
      <t xml:space="preserve">
</t>
    </r>
    <r>
      <rPr>
        <b/>
        <sz val="10"/>
        <rFont val="宋体"/>
        <family val="2"/>
        <charset val="134"/>
      </rPr>
      <t>（不含税）</t>
    </r>
    <phoneticPr fontId="9" type="noConversion"/>
  </si>
  <si>
    <r>
      <rPr>
        <b/>
        <sz val="10"/>
        <rFont val="微软雅黑"/>
        <family val="2"/>
        <charset val="134"/>
      </rPr>
      <t>投标报价合价</t>
    </r>
    <r>
      <rPr>
        <b/>
        <sz val="10"/>
        <rFont val="Arial"/>
        <family val="2"/>
      </rPr>
      <t xml:space="preserve">
</t>
    </r>
    <r>
      <rPr>
        <b/>
        <sz val="10"/>
        <rFont val="宋体"/>
        <family val="2"/>
        <charset val="134"/>
      </rPr>
      <t>（不含税）</t>
    </r>
    <phoneticPr fontId="9" type="noConversion"/>
  </si>
  <si>
    <r>
      <rPr>
        <b/>
        <sz val="15"/>
        <rFont val="宋体"/>
        <family val="3"/>
        <charset val="134"/>
      </rPr>
      <t>工程量清单说明</t>
    </r>
  </si>
  <si>
    <r>
      <t xml:space="preserve">        1. </t>
    </r>
    <r>
      <rPr>
        <sz val="12"/>
        <rFont val="宋体"/>
        <family val="3"/>
        <charset val="134"/>
      </rPr>
      <t xml:space="preserve">招标清单中所列工程数量是估算或设计的预计数量，仅作为投标的共同基础，除有另行规定外不能作为最终结算与支付的依据。实际支付应按经甲方确认的实际完成工程量进行计量结算。
</t>
    </r>
    <phoneticPr fontId="9" type="noConversion"/>
  </si>
  <si>
    <r>
      <t xml:space="preserve">        3. </t>
    </r>
    <r>
      <rPr>
        <sz val="12"/>
        <rFont val="宋体"/>
        <family val="3"/>
        <charset val="134"/>
      </rPr>
      <t xml:space="preserve">施工内容包含但不限于施工交验合格的成品、施工后现场整形及养护、成品保护、施工质量检验所要求的检测、取样、试验、测量、资料编制等内容，图纸、技术规范、施工现场及图集规范要求的全部相关工作内容，以及其他为完成本招标工程施工范围所应承担的工作。
</t>
    </r>
    <phoneticPr fontId="9" type="noConversion"/>
  </si>
  <si>
    <r>
      <t xml:space="preserve">        5. </t>
    </r>
    <r>
      <rPr>
        <b/>
        <sz val="12"/>
        <rFont val="宋体"/>
        <family val="3"/>
        <charset val="134"/>
      </rPr>
      <t xml:space="preserve">本项目投标报价合价金额不含增值税税额。增值税依据承包人实际开具的增值税发票票面税额另行支付。
</t>
    </r>
    <phoneticPr fontId="9" type="noConversion"/>
  </si>
  <si>
    <r>
      <t xml:space="preserve">        7. </t>
    </r>
    <r>
      <rPr>
        <b/>
        <sz val="12"/>
        <rFont val="宋体"/>
        <family val="2"/>
        <charset val="134"/>
      </rPr>
      <t>各项目</t>
    </r>
    <r>
      <rPr>
        <b/>
        <sz val="12"/>
        <rFont val="宋体"/>
        <family val="3"/>
        <charset val="134"/>
      </rPr>
      <t xml:space="preserve">详细做法根据图纸及现场情况自行考虑。
</t>
    </r>
    <phoneticPr fontId="9" type="noConversion"/>
  </si>
  <si>
    <r>
      <t xml:space="preserve">        8. </t>
    </r>
    <r>
      <rPr>
        <b/>
        <sz val="12"/>
        <rFont val="宋体"/>
        <family val="3"/>
        <charset val="134"/>
      </rPr>
      <t xml:space="preserve">清单未尽事宜由招标方另行解释。
</t>
    </r>
    <phoneticPr fontId="9" type="noConversion"/>
  </si>
  <si>
    <r>
      <rPr>
        <b/>
        <sz val="10"/>
        <rFont val="宋体"/>
        <family val="3"/>
        <charset val="134"/>
      </rPr>
      <t>标段编号：</t>
    </r>
    <r>
      <rPr>
        <b/>
        <sz val="10"/>
        <rFont val="Arial"/>
        <family val="2"/>
      </rPr>
      <t>SG-3</t>
    </r>
    <phoneticPr fontId="9" type="noConversion"/>
  </si>
  <si>
    <t>PVC DN50</t>
  </si>
  <si>
    <r>
      <rPr>
        <sz val="10"/>
        <rFont val="宋体"/>
        <family val="3"/>
        <charset val="134"/>
      </rPr>
      <t>给水管</t>
    </r>
  </si>
  <si>
    <r>
      <t xml:space="preserve">        2. </t>
    </r>
    <r>
      <rPr>
        <sz val="12"/>
        <rFont val="宋体"/>
        <family val="3"/>
        <charset val="134"/>
      </rPr>
      <t xml:space="preserve">合同单价为固定综合单价，正常情况下不作调整。综合单价中已经包含为实施和完成合同工程所需的劳务费、材料费（甲方提供材料除外）、机械、质检（自检）、安装费、缺陷修复、措施费、管理费、规费、施工辅助费、保险、利润、水电费、所有材料设备装卸运输费、二次倒运费、小型临时设施费用、冬雨季及夜间施工措施费、进出场费、工程检测试验费用、迎检费用、标准化施工费、已完工程及设备保护费、场地清理费、各种培训费用、除增值税以外的其他税金，地方收取的各种费用等以及为完成该项工程协议明示或暗示的所有责任、义务和一切风险的费用。
</t>
    </r>
    <phoneticPr fontId="9" type="noConversion"/>
  </si>
  <si>
    <r>
      <t xml:space="preserve">        4. </t>
    </r>
    <r>
      <rPr>
        <b/>
        <sz val="12"/>
        <rFont val="宋体"/>
        <family val="3"/>
        <charset val="134"/>
      </rPr>
      <t xml:space="preserve">本项目投标报价合价金额不含安全文明施工费。安全文明施工费依据承包人每月结算金额（不含税）的2%另行支付。
</t>
    </r>
    <phoneticPr fontId="9" type="noConversion"/>
  </si>
  <si>
    <r>
      <t xml:space="preserve">        6. </t>
    </r>
    <r>
      <rPr>
        <b/>
        <sz val="12"/>
        <rFont val="宋体"/>
        <family val="3"/>
        <charset val="134"/>
      </rPr>
      <t>本清单各子目“投标报价单价（不含税）”由投标人自行填报，且不得超过最高限价单价（不含税），每个清单子目，必须填入单价。</t>
    </r>
    <phoneticPr fontId="9" type="noConversion"/>
  </si>
  <si>
    <r>
      <rPr>
        <sz val="10"/>
        <rFont val="宋体"/>
        <family val="3"/>
        <charset val="134"/>
      </rPr>
      <t>配管</t>
    </r>
  </si>
  <si>
    <t>JDG32</t>
  </si>
  <si>
    <r>
      <rPr>
        <sz val="10"/>
        <rFont val="宋体"/>
        <family val="3"/>
        <charset val="134"/>
      </rPr>
      <t>米</t>
    </r>
  </si>
  <si>
    <r>
      <t>1.</t>
    </r>
    <r>
      <rPr>
        <sz val="10"/>
        <rFont val="宋体"/>
        <family val="3"/>
        <charset val="134"/>
      </rPr>
      <t>规格</t>
    </r>
    <r>
      <rPr>
        <sz val="10"/>
        <rFont val="Arial"/>
        <family val="2"/>
      </rPr>
      <t>:DN20PPR</t>
    </r>
    <r>
      <rPr>
        <sz val="10"/>
        <rFont val="宋体"/>
        <family val="3"/>
        <charset val="134"/>
      </rPr>
      <t>管</t>
    </r>
    <r>
      <rPr>
        <sz val="10"/>
        <rFont val="Arial"/>
        <family val="2"/>
      </rPr>
      <t xml:space="preserve"> 
2.</t>
    </r>
    <r>
      <rPr>
        <sz val="10"/>
        <rFont val="宋体"/>
        <family val="3"/>
        <charset val="134"/>
      </rPr>
      <t>做强度和压力实验</t>
    </r>
  </si>
  <si>
    <r>
      <t>1.</t>
    </r>
    <r>
      <rPr>
        <sz val="10"/>
        <rFont val="宋体"/>
        <family val="3"/>
        <charset val="134"/>
      </rPr>
      <t>规格</t>
    </r>
    <r>
      <rPr>
        <sz val="10"/>
        <rFont val="Arial"/>
        <family val="2"/>
      </rPr>
      <t>:DN25PPR</t>
    </r>
    <r>
      <rPr>
        <sz val="10"/>
        <rFont val="宋体"/>
        <family val="3"/>
        <charset val="134"/>
      </rPr>
      <t>管</t>
    </r>
    <r>
      <rPr>
        <sz val="10"/>
        <rFont val="Arial"/>
        <family val="2"/>
      </rPr>
      <t xml:space="preserve"> 
2.</t>
    </r>
    <r>
      <rPr>
        <sz val="10"/>
        <rFont val="宋体"/>
        <family val="3"/>
        <charset val="134"/>
      </rPr>
      <t>做强度和压力实验</t>
    </r>
  </si>
  <si>
    <r>
      <t>1.</t>
    </r>
    <r>
      <rPr>
        <sz val="10"/>
        <rFont val="宋体"/>
        <family val="3"/>
        <charset val="134"/>
      </rPr>
      <t>规格</t>
    </r>
    <r>
      <rPr>
        <sz val="10"/>
        <rFont val="Arial"/>
        <family val="2"/>
      </rPr>
      <t>:DN32PPR</t>
    </r>
    <r>
      <rPr>
        <sz val="10"/>
        <rFont val="宋体"/>
        <family val="3"/>
        <charset val="134"/>
      </rPr>
      <t>管</t>
    </r>
    <r>
      <rPr>
        <sz val="10"/>
        <rFont val="Arial"/>
        <family val="2"/>
      </rPr>
      <t xml:space="preserve"> 
2.</t>
    </r>
    <r>
      <rPr>
        <sz val="10"/>
        <rFont val="宋体"/>
        <family val="3"/>
        <charset val="134"/>
      </rPr>
      <t>做强度和压力实验</t>
    </r>
  </si>
  <si>
    <r>
      <t>1.</t>
    </r>
    <r>
      <rPr>
        <sz val="10"/>
        <rFont val="宋体"/>
        <family val="3"/>
        <charset val="134"/>
      </rPr>
      <t>规格</t>
    </r>
    <r>
      <rPr>
        <sz val="10"/>
        <rFont val="Arial"/>
        <family val="2"/>
      </rPr>
      <t>:DN50PPR</t>
    </r>
    <r>
      <rPr>
        <sz val="10"/>
        <rFont val="宋体"/>
        <family val="3"/>
        <charset val="134"/>
      </rPr>
      <t>管</t>
    </r>
    <r>
      <rPr>
        <sz val="10"/>
        <rFont val="Arial"/>
        <family val="2"/>
      </rPr>
      <t xml:space="preserve"> 
2.</t>
    </r>
    <r>
      <rPr>
        <sz val="10"/>
        <rFont val="宋体"/>
        <family val="3"/>
        <charset val="134"/>
      </rPr>
      <t>做强度和压力实验</t>
    </r>
  </si>
  <si>
    <r>
      <rPr>
        <sz val="10"/>
        <rFont val="宋体"/>
        <family val="3"/>
        <charset val="134"/>
      </rPr>
      <t>个</t>
    </r>
  </si>
  <si>
    <r>
      <rPr>
        <sz val="10"/>
        <rFont val="宋体"/>
        <family val="3"/>
        <charset val="134"/>
      </rPr>
      <t>组</t>
    </r>
  </si>
  <si>
    <r>
      <rPr>
        <sz val="10"/>
        <rFont val="宋体"/>
        <family val="3"/>
        <charset val="134"/>
      </rPr>
      <t>项</t>
    </r>
  </si>
  <si>
    <r>
      <rPr>
        <sz val="10"/>
        <rFont val="宋体"/>
        <family val="3"/>
        <charset val="134"/>
      </rPr>
      <t>樘</t>
    </r>
  </si>
  <si>
    <r>
      <rPr>
        <sz val="10"/>
        <rFont val="宋体"/>
        <family val="3"/>
        <charset val="134"/>
      </rPr>
      <t>套</t>
    </r>
  </si>
  <si>
    <r>
      <rPr>
        <b/>
        <sz val="16"/>
        <rFont val="微软雅黑"/>
        <family val="3"/>
        <charset val="134"/>
      </rPr>
      <t>榆林服务区劳务招标项目清单</t>
    </r>
    <phoneticPr fontId="9" type="noConversion"/>
  </si>
  <si>
    <r>
      <rPr>
        <b/>
        <sz val="10"/>
        <color theme="1"/>
        <rFont val="宋体"/>
        <family val="3"/>
        <charset val="134"/>
      </rPr>
      <t>一、屋面防水工程</t>
    </r>
  </si>
  <si>
    <r>
      <rPr>
        <sz val="10"/>
        <rFont val="宋体"/>
        <family val="3"/>
        <charset val="134"/>
      </rPr>
      <t>屋面防水找平层</t>
    </r>
  </si>
  <si>
    <r>
      <t>20</t>
    </r>
    <r>
      <rPr>
        <sz val="10"/>
        <rFont val="宋体"/>
        <family val="3"/>
        <charset val="134"/>
      </rPr>
      <t>厚</t>
    </r>
    <r>
      <rPr>
        <sz val="10"/>
        <rFont val="Arial"/>
        <family val="2"/>
      </rPr>
      <t>1</t>
    </r>
    <r>
      <rPr>
        <sz val="10"/>
        <rFont val="宋体"/>
        <family val="3"/>
        <charset val="134"/>
      </rPr>
      <t>：</t>
    </r>
    <r>
      <rPr>
        <sz val="10"/>
        <rFont val="Arial"/>
        <family val="2"/>
      </rPr>
      <t>2.5</t>
    </r>
    <r>
      <rPr>
        <sz val="10"/>
        <rFont val="宋体"/>
        <family val="3"/>
        <charset val="134"/>
      </rPr>
      <t xml:space="preserve">水泥砂浆找平层。
</t>
    </r>
    <r>
      <rPr>
        <sz val="10"/>
        <rFont val="Arial"/>
        <family val="2"/>
      </rPr>
      <t>1.</t>
    </r>
    <r>
      <rPr>
        <sz val="10"/>
        <rFont val="宋体"/>
        <family val="3"/>
        <charset val="134"/>
      </rPr>
      <t xml:space="preserve">砼找平层设置分隔缝、压光。
</t>
    </r>
    <r>
      <rPr>
        <sz val="10"/>
        <rFont val="Arial"/>
        <family val="2"/>
      </rPr>
      <t>2.</t>
    </r>
    <r>
      <rPr>
        <sz val="10"/>
        <rFont val="宋体"/>
        <family val="3"/>
        <charset val="134"/>
      </rPr>
      <t>八字护角处理等。</t>
    </r>
  </si>
  <si>
    <r>
      <rPr>
        <sz val="10"/>
        <rFont val="宋体"/>
        <family val="3"/>
        <charset val="134"/>
      </rPr>
      <t>劳务含材料</t>
    </r>
  </si>
  <si>
    <r>
      <t>1.</t>
    </r>
    <r>
      <rPr>
        <sz val="10"/>
        <rFont val="宋体"/>
        <family val="3"/>
        <charset val="134"/>
      </rPr>
      <t>防水层</t>
    </r>
    <r>
      <rPr>
        <sz val="10"/>
        <rFont val="Arial"/>
        <family val="2"/>
      </rPr>
      <t>646m2
2.</t>
    </r>
    <r>
      <rPr>
        <sz val="10"/>
        <rFont val="宋体"/>
        <family val="3"/>
        <charset val="134"/>
      </rPr>
      <t>找平层</t>
    </r>
    <r>
      <rPr>
        <sz val="10"/>
        <rFont val="Arial"/>
        <family val="2"/>
      </rPr>
      <t>646m2</t>
    </r>
  </si>
  <si>
    <r>
      <rPr>
        <sz val="10"/>
        <rFont val="宋体"/>
        <family val="3"/>
        <charset val="134"/>
      </rPr>
      <t>屋面防水卷材</t>
    </r>
  </si>
  <si>
    <r>
      <t>1</t>
    </r>
    <r>
      <rPr>
        <sz val="10"/>
        <rFont val="宋体"/>
        <family val="3"/>
        <charset val="134"/>
      </rPr>
      <t xml:space="preserve">、一遍冷底子油
</t>
    </r>
    <r>
      <rPr>
        <sz val="10"/>
        <rFont val="Arial"/>
        <family val="2"/>
      </rPr>
      <t>2</t>
    </r>
    <r>
      <rPr>
        <sz val="10"/>
        <rFont val="宋体"/>
        <family val="3"/>
        <charset val="134"/>
      </rPr>
      <t>、</t>
    </r>
    <r>
      <rPr>
        <sz val="10"/>
        <rFont val="Arial"/>
        <family val="2"/>
      </rPr>
      <t>3+4</t>
    </r>
    <r>
      <rPr>
        <sz val="10"/>
        <rFont val="宋体"/>
        <family val="3"/>
        <charset val="134"/>
      </rPr>
      <t>（带岩片）</t>
    </r>
    <r>
      <rPr>
        <sz val="10"/>
        <rFont val="Arial"/>
        <family val="2"/>
      </rPr>
      <t>SBS</t>
    </r>
    <r>
      <rPr>
        <sz val="10"/>
        <rFont val="宋体"/>
        <family val="3"/>
        <charset val="134"/>
      </rPr>
      <t>防水卷材</t>
    </r>
  </si>
  <si>
    <r>
      <rPr>
        <sz val="10"/>
        <rFont val="宋体"/>
        <family val="3"/>
        <charset val="134"/>
      </rPr>
      <t>包工包料</t>
    </r>
  </si>
  <si>
    <r>
      <rPr>
        <b/>
        <sz val="10"/>
        <color theme="1"/>
        <rFont val="宋体"/>
        <family val="3"/>
        <charset val="134"/>
      </rPr>
      <t>二、天棚工程</t>
    </r>
  </si>
  <si>
    <r>
      <rPr>
        <sz val="10"/>
        <rFont val="宋体"/>
        <family val="3"/>
        <charset val="134"/>
      </rPr>
      <t>吊顶天棚</t>
    </r>
    <r>
      <rPr>
        <sz val="10"/>
        <rFont val="Arial"/>
        <family val="2"/>
      </rPr>
      <t>-</t>
    </r>
    <r>
      <rPr>
        <sz val="10"/>
        <rFont val="宋体"/>
        <family val="3"/>
        <charset val="134"/>
      </rPr>
      <t>铝扣板</t>
    </r>
  </si>
  <si>
    <r>
      <t>1.</t>
    </r>
    <r>
      <rPr>
        <sz val="10"/>
        <rFont val="宋体"/>
        <family val="3"/>
        <charset val="134"/>
      </rPr>
      <t>吊顶形式、吊杆规格、高度</t>
    </r>
    <r>
      <rPr>
        <sz val="10"/>
        <rFont val="Arial"/>
        <family val="2"/>
      </rPr>
      <t>:</t>
    </r>
    <r>
      <rPr>
        <sz val="10"/>
        <rFont val="宋体"/>
        <family val="3"/>
        <charset val="134"/>
      </rPr>
      <t xml:space="preserve">不上人
</t>
    </r>
    <r>
      <rPr>
        <sz val="10"/>
        <rFont val="Arial"/>
        <family val="2"/>
      </rPr>
      <t>2.</t>
    </r>
    <r>
      <rPr>
        <sz val="10"/>
        <rFont val="宋体"/>
        <family val="3"/>
        <charset val="134"/>
      </rPr>
      <t>龙骨材料种类、规格、中距</t>
    </r>
    <r>
      <rPr>
        <sz val="10"/>
        <rFont val="Arial"/>
        <family val="2"/>
      </rPr>
      <t>:U</t>
    </r>
    <r>
      <rPr>
        <sz val="10"/>
        <rFont val="宋体"/>
        <family val="3"/>
        <charset val="134"/>
      </rPr>
      <t xml:space="preserve">型轻钢龙骨
</t>
    </r>
    <r>
      <rPr>
        <sz val="10"/>
        <rFont val="Arial"/>
        <family val="2"/>
      </rPr>
      <t>3.</t>
    </r>
    <r>
      <rPr>
        <sz val="10"/>
        <rFont val="宋体"/>
        <family val="3"/>
        <charset val="134"/>
      </rPr>
      <t>面层材料品种、规格</t>
    </r>
    <r>
      <rPr>
        <sz val="10"/>
        <rFont val="Arial"/>
        <family val="2"/>
      </rPr>
      <t>:300*300mm</t>
    </r>
    <r>
      <rPr>
        <sz val="10"/>
        <rFont val="宋体"/>
        <family val="3"/>
        <charset val="134"/>
      </rPr>
      <t xml:space="preserve">铝扣板
</t>
    </r>
    <r>
      <rPr>
        <sz val="10"/>
        <rFont val="Arial"/>
        <family val="2"/>
      </rPr>
      <t>4.</t>
    </r>
    <r>
      <rPr>
        <sz val="10"/>
        <rFont val="宋体"/>
        <family val="3"/>
        <charset val="134"/>
      </rPr>
      <t>压条材料种类、规格</t>
    </r>
    <r>
      <rPr>
        <sz val="10"/>
        <rFont val="Arial"/>
        <family val="2"/>
      </rPr>
      <t>:</t>
    </r>
    <r>
      <rPr>
        <sz val="10"/>
        <rFont val="宋体"/>
        <family val="3"/>
        <charset val="134"/>
      </rPr>
      <t>收口条</t>
    </r>
  </si>
  <si>
    <r>
      <rPr>
        <b/>
        <sz val="10"/>
        <color theme="1"/>
        <rFont val="宋体"/>
        <family val="3"/>
        <charset val="134"/>
      </rPr>
      <t>三、涂料工程</t>
    </r>
  </si>
  <si>
    <r>
      <rPr>
        <sz val="10"/>
        <rFont val="宋体"/>
        <family val="3"/>
        <charset val="134"/>
      </rPr>
      <t>墙面一般抹灰</t>
    </r>
  </si>
  <si>
    <r>
      <t>1.</t>
    </r>
    <r>
      <rPr>
        <sz val="10"/>
        <rFont val="宋体"/>
        <family val="3"/>
        <charset val="134"/>
      </rPr>
      <t>底层厚度、砂浆配合比</t>
    </r>
    <r>
      <rPr>
        <sz val="10"/>
        <rFont val="Arial"/>
        <family val="2"/>
      </rPr>
      <t>:1:2.5</t>
    </r>
    <r>
      <rPr>
        <sz val="10"/>
        <rFont val="宋体"/>
        <family val="3"/>
        <charset val="134"/>
      </rPr>
      <t>水泥砂浆抹灰</t>
    </r>
  </si>
  <si>
    <r>
      <rPr>
        <sz val="10"/>
        <rFont val="宋体"/>
        <family val="3"/>
        <charset val="134"/>
      </rPr>
      <t>墙体：腻子及抹灰</t>
    </r>
    <r>
      <rPr>
        <sz val="10"/>
        <rFont val="Arial"/>
        <family val="2"/>
      </rPr>
      <t xml:space="preserve">287.1m2
</t>
    </r>
    <r>
      <rPr>
        <sz val="10"/>
        <rFont val="宋体"/>
        <family val="3"/>
        <charset val="134"/>
      </rPr>
      <t>顶棚：腻子及抹灰</t>
    </r>
    <r>
      <rPr>
        <sz val="10"/>
        <rFont val="Arial"/>
        <family val="2"/>
      </rPr>
      <t>85.2m2</t>
    </r>
  </si>
  <si>
    <r>
      <rPr>
        <sz val="10"/>
        <rFont val="宋体"/>
        <family val="3"/>
        <charset val="134"/>
      </rPr>
      <t>内墙面喷刷涂料</t>
    </r>
  </si>
  <si>
    <r>
      <t>1.</t>
    </r>
    <r>
      <rPr>
        <sz val="10"/>
        <rFont val="宋体"/>
        <family val="3"/>
        <charset val="134"/>
      </rPr>
      <t>刮腻子要求</t>
    </r>
    <r>
      <rPr>
        <sz val="10"/>
        <rFont val="Arial"/>
        <family val="2"/>
      </rPr>
      <t>:</t>
    </r>
    <r>
      <rPr>
        <sz val="10"/>
        <rFont val="宋体"/>
        <family val="3"/>
        <charset val="134"/>
      </rPr>
      <t>修补裂缝，</t>
    </r>
    <r>
      <rPr>
        <sz val="10"/>
        <rFont val="Arial"/>
        <family val="2"/>
      </rPr>
      <t>2</t>
    </r>
    <r>
      <rPr>
        <sz val="10"/>
        <rFont val="宋体"/>
        <family val="3"/>
        <charset val="134"/>
      </rPr>
      <t xml:space="preserve">厚面层耐水腻子分遍刮平
</t>
    </r>
    <r>
      <rPr>
        <sz val="10"/>
        <rFont val="Arial"/>
        <family val="2"/>
      </rPr>
      <t>2.</t>
    </r>
    <r>
      <rPr>
        <sz val="10"/>
        <rFont val="宋体"/>
        <family val="3"/>
        <charset val="134"/>
      </rPr>
      <t>涂料品种、喷刷遍数</t>
    </r>
    <r>
      <rPr>
        <sz val="10"/>
        <rFont val="Arial"/>
        <family val="2"/>
      </rPr>
      <t>:</t>
    </r>
    <r>
      <rPr>
        <sz val="10"/>
        <rFont val="宋体"/>
        <family val="3"/>
        <charset val="134"/>
      </rPr>
      <t>乳胶漆饰面，底漆一遍，面漆一遍。</t>
    </r>
  </si>
  <si>
    <r>
      <rPr>
        <sz val="10"/>
        <rFont val="宋体"/>
        <family val="3"/>
        <charset val="134"/>
      </rPr>
      <t>墙体及顶棚墙面乳胶漆</t>
    </r>
    <r>
      <rPr>
        <sz val="10"/>
        <rFont val="Arial"/>
        <family val="2"/>
      </rPr>
      <t>40m2</t>
    </r>
  </si>
  <si>
    <r>
      <rPr>
        <sz val="10"/>
        <rFont val="宋体"/>
        <family val="3"/>
        <charset val="134"/>
      </rPr>
      <t>天棚喷刷涂料</t>
    </r>
  </si>
  <si>
    <r>
      <t>1.</t>
    </r>
    <r>
      <rPr>
        <sz val="10"/>
        <rFont val="宋体"/>
        <family val="3"/>
        <charset val="134"/>
      </rPr>
      <t>喷刷涂料部位</t>
    </r>
    <r>
      <rPr>
        <sz val="10"/>
        <rFont val="Arial"/>
        <family val="2"/>
      </rPr>
      <t>:</t>
    </r>
    <r>
      <rPr>
        <sz val="10"/>
        <rFont val="宋体"/>
        <family val="3"/>
        <charset val="134"/>
      </rPr>
      <t xml:space="preserve">现浇混凝土板底面清理干净
</t>
    </r>
    <r>
      <rPr>
        <sz val="10"/>
        <rFont val="Arial"/>
        <family val="2"/>
      </rPr>
      <t>2.</t>
    </r>
    <r>
      <rPr>
        <sz val="10"/>
        <rFont val="宋体"/>
        <family val="3"/>
        <charset val="134"/>
      </rPr>
      <t>刮腻子要求</t>
    </r>
    <r>
      <rPr>
        <sz val="10"/>
        <rFont val="Arial"/>
        <family val="2"/>
      </rPr>
      <t>:2-3</t>
    </r>
    <r>
      <rPr>
        <sz val="10"/>
        <rFont val="宋体"/>
        <family val="3"/>
        <charset val="134"/>
      </rPr>
      <t xml:space="preserve">厚柔韧性腻子分遍刮平
</t>
    </r>
    <r>
      <rPr>
        <sz val="10"/>
        <rFont val="Arial"/>
        <family val="2"/>
      </rPr>
      <t>3.</t>
    </r>
    <r>
      <rPr>
        <sz val="10"/>
        <rFont val="宋体"/>
        <family val="3"/>
        <charset val="134"/>
      </rPr>
      <t>涂料品种、喷刷遍数</t>
    </r>
    <r>
      <rPr>
        <sz val="10"/>
        <rFont val="Arial"/>
        <family val="2"/>
      </rPr>
      <t>:</t>
    </r>
    <r>
      <rPr>
        <sz val="10"/>
        <rFont val="宋体"/>
        <family val="3"/>
        <charset val="134"/>
      </rPr>
      <t>乳胶漆饰面，底漆一遍，面漆一遍。</t>
    </r>
    <phoneticPr fontId="9" type="noConversion"/>
  </si>
  <si>
    <r>
      <rPr>
        <b/>
        <sz val="10"/>
        <color theme="1"/>
        <rFont val="宋体"/>
        <family val="3"/>
        <charset val="134"/>
      </rPr>
      <t>四、外墙工程</t>
    </r>
  </si>
  <si>
    <r>
      <rPr>
        <sz val="10"/>
        <rFont val="宋体"/>
        <family val="3"/>
        <charset val="134"/>
      </rPr>
      <t>外墙抹灰</t>
    </r>
  </si>
  <si>
    <r>
      <t>15</t>
    </r>
    <r>
      <rPr>
        <sz val="10"/>
        <rFont val="宋体"/>
        <family val="3"/>
        <charset val="134"/>
      </rPr>
      <t>厚</t>
    </r>
    <r>
      <rPr>
        <sz val="10"/>
        <rFont val="Arial"/>
        <family val="2"/>
      </rPr>
      <t>1:3</t>
    </r>
    <r>
      <rPr>
        <sz val="10"/>
        <rFont val="宋体"/>
        <family val="3"/>
        <charset val="134"/>
      </rPr>
      <t>水泥砂浆找平（内掺</t>
    </r>
    <r>
      <rPr>
        <sz val="10"/>
        <rFont val="Arial"/>
        <family val="2"/>
      </rPr>
      <t>5</t>
    </r>
    <r>
      <rPr>
        <sz val="10"/>
        <rFont val="宋体"/>
        <family val="3"/>
        <charset val="134"/>
      </rPr>
      <t>％防水剂）；</t>
    </r>
  </si>
  <si>
    <r>
      <t>1.</t>
    </r>
    <r>
      <rPr>
        <sz val="10"/>
        <rFont val="宋体"/>
        <family val="3"/>
        <charset val="134"/>
      </rPr>
      <t>真石漆、抹灰及保温层</t>
    </r>
    <r>
      <rPr>
        <sz val="10"/>
        <rFont val="Arial"/>
        <family val="2"/>
      </rPr>
      <t>260.68m2</t>
    </r>
    <r>
      <rPr>
        <sz val="10"/>
        <rFont val="宋体"/>
        <family val="3"/>
        <charset val="134"/>
      </rPr>
      <t>（高度暂按</t>
    </r>
    <r>
      <rPr>
        <sz val="10"/>
        <rFont val="Arial"/>
        <family val="2"/>
      </rPr>
      <t>4.9m</t>
    </r>
    <r>
      <rPr>
        <sz val="10"/>
        <rFont val="宋体"/>
        <family val="3"/>
        <charset val="134"/>
      </rPr>
      <t>计算）</t>
    </r>
  </si>
  <si>
    <r>
      <rPr>
        <sz val="10"/>
        <rFont val="宋体"/>
        <family val="3"/>
        <charset val="134"/>
      </rPr>
      <t>外墙保温</t>
    </r>
  </si>
  <si>
    <r>
      <t>100mm</t>
    </r>
    <r>
      <rPr>
        <sz val="10"/>
        <rFont val="宋体"/>
        <family val="3"/>
        <charset val="134"/>
      </rPr>
      <t>厚挤塑聚苯板保温层，配套胶粘剂黏粘，辅锚栓固定</t>
    </r>
    <r>
      <rPr>
        <sz val="10"/>
        <rFont val="Arial"/>
        <family val="2"/>
      </rPr>
      <t>,</t>
    </r>
    <r>
      <rPr>
        <sz val="10"/>
        <rFont val="宋体"/>
        <family val="3"/>
        <charset val="134"/>
      </rPr>
      <t>三灰两网（容重≥</t>
    </r>
    <r>
      <rPr>
        <sz val="10"/>
        <rFont val="Arial"/>
        <family val="2"/>
      </rPr>
      <t>30kg/m3,</t>
    </r>
    <r>
      <rPr>
        <sz val="10"/>
        <rFont val="宋体"/>
        <family val="3"/>
        <charset val="134"/>
      </rPr>
      <t>品牌符合要求）</t>
    </r>
  </si>
  <si>
    <r>
      <rPr>
        <sz val="10"/>
        <rFont val="宋体"/>
        <family val="3"/>
        <charset val="134"/>
      </rPr>
      <t xml:space="preserve">外墙面涂料
（新做）
</t>
    </r>
    <r>
      <rPr>
        <sz val="10"/>
        <color rgb="FFFF0000"/>
        <rFont val="Arial"/>
        <family val="2"/>
      </rPr>
      <t xml:space="preserve">
</t>
    </r>
  </si>
  <si>
    <r>
      <t>1.</t>
    </r>
    <r>
      <rPr>
        <sz val="10"/>
        <rFont val="宋体"/>
        <family val="3"/>
        <charset val="134"/>
      </rPr>
      <t>刮腻子要求</t>
    </r>
    <r>
      <rPr>
        <sz val="10"/>
        <rFont val="Arial"/>
        <family val="2"/>
      </rPr>
      <t>:</t>
    </r>
    <r>
      <rPr>
        <sz val="10"/>
        <rFont val="宋体"/>
        <family val="3"/>
        <charset val="134"/>
      </rPr>
      <t xml:space="preserve">配套基层饰面按厂家要求，二遍外墙腻子
</t>
    </r>
    <r>
      <rPr>
        <sz val="10"/>
        <rFont val="Arial"/>
        <family val="2"/>
      </rPr>
      <t>2.</t>
    </r>
    <r>
      <rPr>
        <sz val="10"/>
        <rFont val="宋体"/>
        <family val="3"/>
        <charset val="134"/>
      </rPr>
      <t>涂料品种、喷刷遍数</t>
    </r>
    <r>
      <rPr>
        <sz val="10"/>
        <rFont val="Arial"/>
        <family val="2"/>
      </rPr>
      <t>:</t>
    </r>
    <r>
      <rPr>
        <sz val="10"/>
        <rFont val="宋体"/>
        <family val="3"/>
        <charset val="134"/>
      </rPr>
      <t>真石漆主层涂料，真石漆面层涂料两遍</t>
    </r>
  </si>
  <si>
    <r>
      <rPr>
        <sz val="10"/>
        <color theme="1"/>
        <rFont val="宋体"/>
        <family val="3"/>
        <charset val="134"/>
      </rPr>
      <t xml:space="preserve">外墙面涂料
（在原基层做）
</t>
    </r>
    <r>
      <rPr>
        <sz val="10"/>
        <color rgb="FFFF0000"/>
        <rFont val="Arial"/>
        <family val="2"/>
      </rPr>
      <t xml:space="preserve">
</t>
    </r>
  </si>
  <si>
    <r>
      <t>1.</t>
    </r>
    <r>
      <rPr>
        <sz val="10"/>
        <rFont val="宋体"/>
        <family val="3"/>
        <charset val="134"/>
      </rPr>
      <t xml:space="preserve">基层清理，刷界面剂一道
</t>
    </r>
    <r>
      <rPr>
        <sz val="10"/>
        <rFont val="Arial"/>
        <family val="2"/>
      </rPr>
      <t>2.</t>
    </r>
    <r>
      <rPr>
        <sz val="10"/>
        <rFont val="宋体"/>
        <family val="3"/>
        <charset val="134"/>
      </rPr>
      <t>腻子种类</t>
    </r>
    <r>
      <rPr>
        <sz val="10"/>
        <rFont val="Arial"/>
        <family val="2"/>
      </rPr>
      <t>:5</t>
    </r>
    <r>
      <rPr>
        <sz val="10"/>
        <rFont val="宋体"/>
        <family val="3"/>
        <charset val="134"/>
      </rPr>
      <t xml:space="preserve">厚聚合物抗裂砂浆复合耐碱网布找平（应达到聚合物防水砂浆性能指标要求，兼做防水保护层）
</t>
    </r>
    <r>
      <rPr>
        <sz val="10"/>
        <rFont val="Arial"/>
        <family val="2"/>
      </rPr>
      <t>3.</t>
    </r>
    <r>
      <rPr>
        <sz val="10"/>
        <rFont val="宋体"/>
        <family val="3"/>
        <charset val="134"/>
      </rPr>
      <t>刮腻子要求</t>
    </r>
    <r>
      <rPr>
        <sz val="10"/>
        <rFont val="Arial"/>
        <family val="2"/>
      </rPr>
      <t>:</t>
    </r>
    <r>
      <rPr>
        <sz val="10"/>
        <rFont val="宋体"/>
        <family val="3"/>
        <charset val="134"/>
      </rPr>
      <t xml:space="preserve">配套基层饰面按厂家要求，二遍外墙腻子
</t>
    </r>
    <r>
      <rPr>
        <sz val="10"/>
        <rFont val="Arial"/>
        <family val="2"/>
      </rPr>
      <t>4.</t>
    </r>
    <r>
      <rPr>
        <sz val="10"/>
        <rFont val="宋体"/>
        <family val="3"/>
        <charset val="134"/>
      </rPr>
      <t>涂料品种、喷刷遍数</t>
    </r>
    <r>
      <rPr>
        <sz val="10"/>
        <rFont val="Arial"/>
        <family val="2"/>
      </rPr>
      <t>:</t>
    </r>
    <r>
      <rPr>
        <sz val="10"/>
        <rFont val="宋体"/>
        <family val="3"/>
        <charset val="134"/>
      </rPr>
      <t>真石漆主层涂料，真石漆面层涂料两遍</t>
    </r>
  </si>
  <si>
    <r>
      <t>1.</t>
    </r>
    <r>
      <rPr>
        <sz val="10"/>
        <rFont val="宋体"/>
        <family val="3"/>
        <charset val="134"/>
      </rPr>
      <t>铲除原有墙体饰面层到基层墙体</t>
    </r>
    <r>
      <rPr>
        <sz val="10"/>
        <rFont val="Arial"/>
        <family val="2"/>
      </rPr>
      <t xml:space="preserve">  537.57m2               
2.15</t>
    </r>
    <r>
      <rPr>
        <sz val="10"/>
        <rFont val="宋体"/>
        <family val="3"/>
        <charset val="134"/>
      </rPr>
      <t>厚</t>
    </r>
    <r>
      <rPr>
        <sz val="10"/>
        <rFont val="Arial"/>
        <family val="2"/>
      </rPr>
      <t>1</t>
    </r>
    <r>
      <rPr>
        <sz val="10"/>
        <rFont val="宋体"/>
        <family val="3"/>
        <charset val="134"/>
      </rPr>
      <t>；</t>
    </r>
    <r>
      <rPr>
        <sz val="10"/>
        <rFont val="Arial"/>
        <family val="2"/>
      </rPr>
      <t>3</t>
    </r>
    <r>
      <rPr>
        <sz val="10"/>
        <rFont val="宋体"/>
        <family val="3"/>
        <charset val="134"/>
      </rPr>
      <t>水泥砂浆找平</t>
    </r>
    <r>
      <rPr>
        <sz val="10"/>
        <rFont val="Arial"/>
        <family val="2"/>
      </rPr>
      <t>537.57m2    
3.</t>
    </r>
    <r>
      <rPr>
        <sz val="10"/>
        <rFont val="宋体"/>
        <family val="3"/>
        <charset val="134"/>
      </rPr>
      <t>配套基层饰面按厂家要求</t>
    </r>
    <r>
      <rPr>
        <sz val="10"/>
        <rFont val="Arial"/>
        <family val="2"/>
      </rPr>
      <t xml:space="preserve">   
4.</t>
    </r>
    <r>
      <rPr>
        <sz val="10"/>
        <rFont val="宋体"/>
        <family val="3"/>
        <charset val="134"/>
      </rPr>
      <t>真石漆主层涂料</t>
    </r>
    <r>
      <rPr>
        <sz val="10"/>
        <rFont val="Arial"/>
        <family val="2"/>
      </rPr>
      <t>537.57m2          
5.</t>
    </r>
    <r>
      <rPr>
        <sz val="10"/>
        <rFont val="宋体"/>
        <family val="3"/>
        <charset val="134"/>
      </rPr>
      <t>真石漆面层涂料两遍</t>
    </r>
    <r>
      <rPr>
        <sz val="10"/>
        <rFont val="Arial"/>
        <family val="2"/>
      </rPr>
      <t>537.57m2</t>
    </r>
  </si>
  <si>
    <r>
      <rPr>
        <b/>
        <sz val="10"/>
        <color theme="1"/>
        <rFont val="宋体"/>
        <family val="3"/>
        <charset val="134"/>
      </rPr>
      <t>五、墙地面块料部分</t>
    </r>
  </si>
  <si>
    <r>
      <t>300*300mm</t>
    </r>
    <r>
      <rPr>
        <sz val="10"/>
        <rFont val="宋体"/>
        <family val="3"/>
        <charset val="134"/>
      </rPr>
      <t>楼地面铺贴</t>
    </r>
    <r>
      <rPr>
        <sz val="10"/>
        <rFont val="Arial"/>
        <family val="2"/>
      </rPr>
      <t>-</t>
    </r>
    <r>
      <rPr>
        <sz val="10"/>
        <rFont val="宋体"/>
        <family val="3"/>
        <charset val="134"/>
      </rPr>
      <t xml:space="preserve">（不含块料材料价格）
</t>
    </r>
  </si>
  <si>
    <r>
      <t>1.500mm</t>
    </r>
    <r>
      <rPr>
        <sz val="10"/>
        <rFont val="宋体"/>
        <family val="3"/>
        <charset val="134"/>
      </rPr>
      <t xml:space="preserve">回填素土夯实
</t>
    </r>
    <r>
      <rPr>
        <sz val="10"/>
        <rFont val="Arial"/>
        <family val="2"/>
      </rPr>
      <t>2.150</t>
    </r>
    <r>
      <rPr>
        <sz val="10"/>
        <rFont val="宋体"/>
        <family val="3"/>
        <charset val="134"/>
      </rPr>
      <t>厚碎石灌</t>
    </r>
    <r>
      <rPr>
        <sz val="10"/>
        <rFont val="Arial"/>
        <family val="2"/>
      </rPr>
      <t>M5</t>
    </r>
    <r>
      <rPr>
        <sz val="10"/>
        <rFont val="宋体"/>
        <family val="3"/>
        <charset val="134"/>
      </rPr>
      <t xml:space="preserve">水泥砂浆
</t>
    </r>
    <r>
      <rPr>
        <sz val="10"/>
        <rFont val="Arial"/>
        <family val="2"/>
      </rPr>
      <t>3.60</t>
    </r>
    <r>
      <rPr>
        <sz val="10"/>
        <rFont val="宋体"/>
        <family val="3"/>
        <charset val="134"/>
      </rPr>
      <t>厚</t>
    </r>
    <r>
      <rPr>
        <sz val="10"/>
        <rFont val="Arial"/>
        <family val="2"/>
      </rPr>
      <t>C15</t>
    </r>
    <r>
      <rPr>
        <sz val="10"/>
        <rFont val="宋体"/>
        <family val="3"/>
        <charset val="134"/>
      </rPr>
      <t xml:space="preserve">混凝土垫层
</t>
    </r>
    <r>
      <rPr>
        <sz val="10"/>
        <rFont val="Arial"/>
        <family val="2"/>
      </rPr>
      <t>4.</t>
    </r>
    <r>
      <rPr>
        <sz val="10"/>
        <rFont val="宋体"/>
        <family val="3"/>
        <charset val="134"/>
      </rPr>
      <t xml:space="preserve">素水泥砂浆一道
</t>
    </r>
    <r>
      <rPr>
        <sz val="10"/>
        <rFont val="Arial"/>
        <family val="2"/>
      </rPr>
      <t>5.</t>
    </r>
    <r>
      <rPr>
        <sz val="10"/>
        <rFont val="宋体"/>
        <family val="3"/>
        <charset val="134"/>
      </rPr>
      <t>最薄处</t>
    </r>
    <r>
      <rPr>
        <sz val="10"/>
        <rFont val="Arial"/>
        <family val="2"/>
      </rPr>
      <t>20</t>
    </r>
    <r>
      <rPr>
        <sz val="10"/>
        <rFont val="宋体"/>
        <family val="3"/>
        <charset val="134"/>
      </rPr>
      <t>厚</t>
    </r>
    <r>
      <rPr>
        <sz val="10"/>
        <rFont val="Arial"/>
        <family val="2"/>
      </rPr>
      <t>1:3</t>
    </r>
    <r>
      <rPr>
        <sz val="10"/>
        <rFont val="宋体"/>
        <family val="3"/>
        <charset val="134"/>
      </rPr>
      <t xml:space="preserve">水泥砂浆找坡层抹平
</t>
    </r>
    <r>
      <rPr>
        <sz val="10"/>
        <rFont val="Arial"/>
        <family val="2"/>
      </rPr>
      <t>6.1.5</t>
    </r>
    <r>
      <rPr>
        <sz val="10"/>
        <rFont val="宋体"/>
        <family val="3"/>
        <charset val="134"/>
      </rPr>
      <t xml:space="preserve">厚聚氨酯防水涂料
</t>
    </r>
    <r>
      <rPr>
        <sz val="10"/>
        <rFont val="Arial"/>
        <family val="2"/>
      </rPr>
      <t>7.20mm</t>
    </r>
    <r>
      <rPr>
        <sz val="10"/>
        <rFont val="宋体"/>
        <family val="3"/>
        <charset val="134"/>
      </rPr>
      <t xml:space="preserve">水泥砂浆保护层
</t>
    </r>
    <r>
      <rPr>
        <sz val="10"/>
        <rFont val="Arial"/>
        <family val="2"/>
      </rPr>
      <t>8.30</t>
    </r>
    <r>
      <rPr>
        <sz val="10"/>
        <rFont val="宋体"/>
        <family val="3"/>
        <charset val="134"/>
      </rPr>
      <t>厚</t>
    </r>
    <r>
      <rPr>
        <sz val="10"/>
        <rFont val="Arial"/>
        <family val="2"/>
      </rPr>
      <t>1:3</t>
    </r>
    <r>
      <rPr>
        <sz val="10"/>
        <rFont val="宋体"/>
        <family val="3"/>
        <charset val="134"/>
      </rPr>
      <t xml:space="preserve">干硬性水泥砂浆
</t>
    </r>
    <r>
      <rPr>
        <sz val="10"/>
        <rFont val="Arial"/>
        <family val="2"/>
      </rPr>
      <t>9.8-10</t>
    </r>
    <r>
      <rPr>
        <sz val="10"/>
        <rFont val="宋体"/>
        <family val="3"/>
        <charset val="134"/>
      </rPr>
      <t>厚地砖铺实拍平，稀水泥浆擦缝</t>
    </r>
  </si>
  <si>
    <r>
      <t>300*600mm</t>
    </r>
    <r>
      <rPr>
        <sz val="10"/>
        <rFont val="宋体"/>
        <family val="3"/>
        <charset val="134"/>
      </rPr>
      <t>墙砖铺贴</t>
    </r>
    <r>
      <rPr>
        <sz val="10"/>
        <rFont val="Arial"/>
        <family val="2"/>
      </rPr>
      <t xml:space="preserve">-
</t>
    </r>
    <r>
      <rPr>
        <sz val="10"/>
        <rFont val="宋体"/>
        <family val="3"/>
        <charset val="134"/>
      </rPr>
      <t>（不含块料材料价格）</t>
    </r>
  </si>
  <si>
    <r>
      <t>1</t>
    </r>
    <r>
      <rPr>
        <sz val="10"/>
        <rFont val="宋体"/>
        <family val="3"/>
        <charset val="134"/>
      </rPr>
      <t>、</t>
    </r>
    <r>
      <rPr>
        <sz val="10"/>
        <rFont val="Arial"/>
        <family val="2"/>
      </rPr>
      <t>2</t>
    </r>
    <r>
      <rPr>
        <sz val="10"/>
        <rFont val="宋体"/>
        <family val="3"/>
        <charset val="134"/>
      </rPr>
      <t xml:space="preserve">厚配套专用界面剂砂浆批刮。
</t>
    </r>
    <r>
      <rPr>
        <sz val="10"/>
        <rFont val="Arial"/>
        <family val="2"/>
      </rPr>
      <t>2</t>
    </r>
    <r>
      <rPr>
        <sz val="10"/>
        <rFont val="宋体"/>
        <family val="3"/>
        <charset val="134"/>
      </rPr>
      <t>、</t>
    </r>
    <r>
      <rPr>
        <sz val="10"/>
        <rFont val="Arial"/>
        <family val="2"/>
      </rPr>
      <t>7</t>
    </r>
    <r>
      <rPr>
        <sz val="10"/>
        <rFont val="宋体"/>
        <family val="3"/>
        <charset val="134"/>
      </rPr>
      <t>厚</t>
    </r>
    <r>
      <rPr>
        <sz val="10"/>
        <rFont val="Arial"/>
        <family val="2"/>
      </rPr>
      <t>1:1:6</t>
    </r>
    <r>
      <rPr>
        <sz val="10"/>
        <rFont val="宋体"/>
        <family val="3"/>
        <charset val="134"/>
      </rPr>
      <t xml:space="preserve">水泥石灰砂浆。
</t>
    </r>
    <r>
      <rPr>
        <sz val="10"/>
        <rFont val="Arial"/>
        <family val="2"/>
      </rPr>
      <t>3</t>
    </r>
    <r>
      <rPr>
        <sz val="10"/>
        <rFont val="宋体"/>
        <family val="3"/>
        <charset val="134"/>
      </rPr>
      <t>、</t>
    </r>
    <r>
      <rPr>
        <sz val="10"/>
        <rFont val="Arial"/>
        <family val="2"/>
      </rPr>
      <t>6</t>
    </r>
    <r>
      <rPr>
        <sz val="10"/>
        <rFont val="宋体"/>
        <family val="3"/>
        <charset val="134"/>
      </rPr>
      <t>厚</t>
    </r>
    <r>
      <rPr>
        <sz val="10"/>
        <rFont val="Arial"/>
        <family val="2"/>
      </rPr>
      <t>1:0.5:2.5</t>
    </r>
    <r>
      <rPr>
        <sz val="10"/>
        <rFont val="宋体"/>
        <family val="3"/>
        <charset val="134"/>
      </rPr>
      <t xml:space="preserve">水泥石灰砂浆。
</t>
    </r>
    <r>
      <rPr>
        <sz val="10"/>
        <rFont val="Arial"/>
        <family val="2"/>
      </rPr>
      <t>4</t>
    </r>
    <r>
      <rPr>
        <sz val="10"/>
        <rFont val="宋体"/>
        <family val="3"/>
        <charset val="134"/>
      </rPr>
      <t xml:space="preserve">、配套专用胶粘剂。
</t>
    </r>
    <r>
      <rPr>
        <sz val="10"/>
        <rFont val="Arial"/>
        <family val="2"/>
      </rPr>
      <t>5</t>
    </r>
    <r>
      <rPr>
        <sz val="10"/>
        <rFont val="宋体"/>
        <family val="3"/>
        <charset val="134"/>
      </rPr>
      <t>、</t>
    </r>
    <r>
      <rPr>
        <sz val="10"/>
        <rFont val="Arial"/>
        <family val="2"/>
      </rPr>
      <t>5~7</t>
    </r>
    <r>
      <rPr>
        <sz val="10"/>
        <rFont val="宋体"/>
        <family val="3"/>
        <charset val="134"/>
      </rPr>
      <t>厚瓷砖（粘贴前浸水两小时以上），白水泥勾缝。</t>
    </r>
  </si>
  <si>
    <r>
      <rPr>
        <sz val="10"/>
        <rFont val="宋体"/>
        <family val="3"/>
        <charset val="134"/>
      </rPr>
      <t>石材窗台板</t>
    </r>
  </si>
  <si>
    <r>
      <t>1.</t>
    </r>
    <r>
      <rPr>
        <sz val="10"/>
        <rFont val="宋体"/>
        <family val="3"/>
        <charset val="134"/>
      </rPr>
      <t>窗台板材质、规格（</t>
    </r>
    <r>
      <rPr>
        <sz val="10"/>
        <rFont val="Arial"/>
        <family val="2"/>
      </rPr>
      <t>200-300mm</t>
    </r>
    <r>
      <rPr>
        <sz val="10"/>
        <rFont val="宋体"/>
        <family val="3"/>
        <charset val="134"/>
      </rPr>
      <t>宽）、颜色</t>
    </r>
    <r>
      <rPr>
        <sz val="10"/>
        <rFont val="Arial"/>
        <family val="2"/>
      </rPr>
      <t>:</t>
    </r>
    <r>
      <rPr>
        <sz val="10"/>
        <rFont val="宋体"/>
        <family val="3"/>
        <charset val="134"/>
      </rPr>
      <t>天然石材窗台板（含磨边及倒角）</t>
    </r>
  </si>
  <si>
    <r>
      <rPr>
        <sz val="10"/>
        <rFont val="宋体"/>
        <family val="3"/>
        <charset val="134"/>
      </rPr>
      <t>利旧</t>
    </r>
  </si>
  <si>
    <r>
      <rPr>
        <b/>
        <sz val="10"/>
        <color theme="1"/>
        <rFont val="宋体"/>
        <family val="3"/>
        <charset val="134"/>
      </rPr>
      <t>六、隔断类</t>
    </r>
  </si>
  <si>
    <r>
      <rPr>
        <sz val="10"/>
        <rFont val="宋体"/>
        <family val="3"/>
        <charset val="134"/>
      </rPr>
      <t>玻璃隔断</t>
    </r>
  </si>
  <si>
    <r>
      <t>1.</t>
    </r>
    <r>
      <rPr>
        <sz val="10"/>
        <rFont val="宋体"/>
        <family val="3"/>
        <charset val="134"/>
      </rPr>
      <t>安全玻璃隔断
①</t>
    </r>
    <r>
      <rPr>
        <sz val="10"/>
        <rFont val="Arial"/>
        <family val="2"/>
      </rPr>
      <t xml:space="preserve"> </t>
    </r>
    <r>
      <rPr>
        <sz val="10"/>
        <rFont val="宋体"/>
        <family val="3"/>
        <charset val="134"/>
      </rPr>
      <t>有框玻璃应使用符合《安全玻璃最大使用面积》规定，且厚度≥</t>
    </r>
    <r>
      <rPr>
        <sz val="10"/>
        <rFont val="Arial"/>
        <family val="2"/>
      </rPr>
      <t>5mm</t>
    </r>
    <r>
      <rPr>
        <sz val="10"/>
        <rFont val="宋体"/>
        <family val="3"/>
        <charset val="134"/>
      </rPr>
      <t>的钢化玻璃或厚度≥</t>
    </r>
    <r>
      <rPr>
        <sz val="10"/>
        <rFont val="Arial"/>
        <family val="2"/>
      </rPr>
      <t>6.38mm</t>
    </r>
    <r>
      <rPr>
        <sz val="10"/>
        <rFont val="宋体"/>
        <family val="3"/>
        <charset val="134"/>
      </rPr>
      <t>的夹层玻璃。
②</t>
    </r>
    <r>
      <rPr>
        <sz val="10"/>
        <rFont val="Arial"/>
        <family val="2"/>
      </rPr>
      <t xml:space="preserve"> </t>
    </r>
    <r>
      <rPr>
        <sz val="10"/>
        <rFont val="宋体"/>
        <family val="3"/>
        <charset val="134"/>
      </rPr>
      <t>无框玻璃应使用符合规定、且公称厚度≥</t>
    </r>
    <r>
      <rPr>
        <sz val="10"/>
        <rFont val="Arial"/>
        <family val="2"/>
      </rPr>
      <t>10mm</t>
    </r>
    <r>
      <rPr>
        <sz val="10"/>
        <rFont val="宋体"/>
        <family val="3"/>
        <charset val="134"/>
      </rPr>
      <t xml:space="preserve">的钢化玻璃。
</t>
    </r>
  </si>
  <si>
    <r>
      <rPr>
        <b/>
        <sz val="10"/>
        <color theme="1"/>
        <rFont val="宋体"/>
        <family val="3"/>
        <charset val="134"/>
      </rPr>
      <t>七、卫生间配件</t>
    </r>
  </si>
  <si>
    <r>
      <rPr>
        <sz val="10"/>
        <rFont val="宋体"/>
        <family val="3"/>
        <charset val="134"/>
      </rPr>
      <t>洗漱柜</t>
    </r>
  </si>
  <si>
    <r>
      <t>1.</t>
    </r>
    <r>
      <rPr>
        <sz val="10"/>
        <rFont val="宋体"/>
        <family val="3"/>
        <charset val="134"/>
      </rPr>
      <t>成品洗漱柜（暂按</t>
    </r>
    <r>
      <rPr>
        <sz val="10"/>
        <rFont val="Arial"/>
        <family val="2"/>
      </rPr>
      <t>800mm</t>
    </r>
    <r>
      <rPr>
        <sz val="10"/>
        <rFont val="宋体"/>
        <family val="3"/>
        <charset val="134"/>
      </rPr>
      <t>高）</t>
    </r>
  </si>
  <si>
    <r>
      <rPr>
        <sz val="10"/>
        <rFont val="宋体"/>
        <family val="3"/>
        <charset val="134"/>
      </rPr>
      <t>成品隔断</t>
    </r>
  </si>
  <si>
    <r>
      <t>1.</t>
    </r>
    <r>
      <rPr>
        <sz val="10"/>
        <rFont val="宋体"/>
        <family val="3"/>
        <charset val="134"/>
      </rPr>
      <t>成品厕浴隔断</t>
    </r>
  </si>
  <si>
    <r>
      <rPr>
        <sz val="10"/>
        <rFont val="宋体"/>
        <family val="3"/>
        <charset val="134"/>
      </rPr>
      <t>成品卫生间</t>
    </r>
  </si>
  <si>
    <r>
      <t>1.</t>
    </r>
    <r>
      <rPr>
        <sz val="10"/>
        <rFont val="宋体"/>
        <family val="3"/>
        <charset val="134"/>
      </rPr>
      <t>成品卫生间（</t>
    </r>
    <r>
      <rPr>
        <sz val="10"/>
        <rFont val="Arial"/>
        <family val="2"/>
      </rPr>
      <t>3M*6M</t>
    </r>
    <r>
      <rPr>
        <sz val="10"/>
        <rFont val="宋体"/>
        <family val="3"/>
        <charset val="134"/>
      </rPr>
      <t>，</t>
    </r>
    <r>
      <rPr>
        <sz val="10"/>
        <rFont val="Arial"/>
        <family val="2"/>
      </rPr>
      <t>4</t>
    </r>
    <r>
      <rPr>
        <sz val="10"/>
        <rFont val="宋体"/>
        <family val="3"/>
        <charset val="134"/>
      </rPr>
      <t>个坑位和</t>
    </r>
    <r>
      <rPr>
        <sz val="10"/>
        <rFont val="Arial"/>
        <family val="2"/>
      </rPr>
      <t>2</t>
    </r>
    <r>
      <rPr>
        <sz val="10"/>
        <rFont val="宋体"/>
        <family val="3"/>
        <charset val="134"/>
      </rPr>
      <t>个洗手池，男卫小便斗）</t>
    </r>
  </si>
  <si>
    <r>
      <rPr>
        <sz val="10"/>
        <rFont val="宋体"/>
        <family val="3"/>
        <charset val="134"/>
      </rPr>
      <t>砌筑蹲位地台</t>
    </r>
  </si>
  <si>
    <r>
      <t>1.</t>
    </r>
    <r>
      <rPr>
        <sz val="10"/>
        <rFont val="宋体"/>
        <family val="3"/>
        <charset val="134"/>
      </rPr>
      <t xml:space="preserve">新砌筑蹲位，红砖砌筑及水泥砂浆抹灰
</t>
    </r>
    <r>
      <rPr>
        <sz val="10"/>
        <rFont val="Arial"/>
        <family val="2"/>
      </rPr>
      <t>2.</t>
    </r>
    <r>
      <rPr>
        <sz val="10"/>
        <rFont val="宋体"/>
        <family val="3"/>
        <charset val="134"/>
      </rPr>
      <t>地台：高</t>
    </r>
    <r>
      <rPr>
        <sz val="10"/>
        <rFont val="Arial"/>
        <family val="2"/>
      </rPr>
      <t>200</t>
    </r>
    <r>
      <rPr>
        <sz val="10"/>
        <rFont val="宋体"/>
        <family val="3"/>
        <charset val="134"/>
      </rPr>
      <t>（按照坑位算）</t>
    </r>
  </si>
  <si>
    <r>
      <rPr>
        <sz val="10"/>
        <rFont val="宋体"/>
        <family val="3"/>
        <charset val="134"/>
      </rPr>
      <t>镜子</t>
    </r>
  </si>
  <si>
    <r>
      <rPr>
        <sz val="10"/>
        <rFont val="宋体"/>
        <family val="3"/>
        <charset val="134"/>
      </rPr>
      <t>自动除雾</t>
    </r>
  </si>
  <si>
    <r>
      <rPr>
        <b/>
        <sz val="10"/>
        <color theme="1"/>
        <rFont val="宋体"/>
        <family val="3"/>
        <charset val="134"/>
      </rPr>
      <t>八、门窗</t>
    </r>
  </si>
  <si>
    <r>
      <rPr>
        <sz val="10"/>
        <rFont val="宋体"/>
        <family val="3"/>
        <charset val="134"/>
      </rPr>
      <t>金属（断桥）窗</t>
    </r>
  </si>
  <si>
    <r>
      <t>1.</t>
    </r>
    <r>
      <rPr>
        <sz val="10"/>
        <rFont val="宋体"/>
        <family val="3"/>
        <charset val="134"/>
      </rPr>
      <t>规格、颜色</t>
    </r>
    <r>
      <rPr>
        <sz val="10"/>
        <rFont val="Arial"/>
        <family val="2"/>
      </rPr>
      <t>:60</t>
    </r>
    <r>
      <rPr>
        <sz val="10"/>
        <rFont val="宋体"/>
        <family val="3"/>
        <charset val="134"/>
      </rPr>
      <t>系列断桥铝合金普通窗户玻璃选用</t>
    </r>
    <r>
      <rPr>
        <sz val="10"/>
        <rFont val="Arial"/>
        <family val="2"/>
      </rPr>
      <t>5mm</t>
    </r>
    <r>
      <rPr>
        <sz val="10"/>
        <rFont val="宋体"/>
        <family val="3"/>
        <charset val="134"/>
      </rPr>
      <t>高透光</t>
    </r>
    <r>
      <rPr>
        <sz val="10"/>
        <rFont val="Arial"/>
        <family val="2"/>
      </rPr>
      <t>LOW-E</t>
    </r>
    <r>
      <rPr>
        <sz val="10"/>
        <rFont val="宋体"/>
        <family val="3"/>
        <charset val="134"/>
      </rPr>
      <t>（外侧）</t>
    </r>
    <r>
      <rPr>
        <sz val="10"/>
        <rFont val="Arial"/>
        <family val="2"/>
      </rPr>
      <t>+12A+5mm</t>
    </r>
    <r>
      <rPr>
        <sz val="10"/>
        <rFont val="宋体"/>
        <family val="3"/>
        <charset val="134"/>
      </rPr>
      <t xml:space="preserve">普通玻璃、纱窗（普通玻璃、钢化玻璃）
</t>
    </r>
    <r>
      <rPr>
        <sz val="10"/>
        <rFont val="Arial"/>
        <family val="2"/>
      </rPr>
      <t>2</t>
    </r>
    <r>
      <rPr>
        <sz val="10"/>
        <rFont val="宋体"/>
        <family val="3"/>
        <charset val="134"/>
      </rPr>
      <t>、面积小于等于</t>
    </r>
    <r>
      <rPr>
        <sz val="10"/>
        <rFont val="Arial"/>
        <family val="2"/>
      </rPr>
      <t>2m2</t>
    </r>
    <r>
      <rPr>
        <sz val="10"/>
        <rFont val="宋体"/>
        <family val="3"/>
        <charset val="134"/>
      </rPr>
      <t xml:space="preserve">采用安全玻璃及手撕纱均已经包含在窗户综合单价中，不再另行计取；
</t>
    </r>
    <r>
      <rPr>
        <sz val="10"/>
        <rFont val="Arial"/>
        <family val="2"/>
      </rPr>
      <t>3</t>
    </r>
    <r>
      <rPr>
        <sz val="10"/>
        <rFont val="宋体"/>
        <family val="3"/>
        <charset val="134"/>
      </rPr>
      <t>、</t>
    </r>
    <r>
      <rPr>
        <sz val="10"/>
        <rFont val="Arial"/>
        <family val="2"/>
      </rPr>
      <t>2*4</t>
    </r>
    <r>
      <rPr>
        <sz val="10"/>
        <rFont val="宋体"/>
        <family val="3"/>
        <charset val="134"/>
      </rPr>
      <t xml:space="preserve">方钢副框
</t>
    </r>
    <r>
      <rPr>
        <sz val="10"/>
        <rFont val="Arial"/>
        <family val="2"/>
      </rPr>
      <t>4</t>
    </r>
    <r>
      <rPr>
        <sz val="10"/>
        <rFont val="宋体"/>
        <family val="3"/>
        <charset val="134"/>
      </rPr>
      <t>、规格尺寸：</t>
    </r>
    <r>
      <rPr>
        <sz val="10"/>
        <rFont val="Arial"/>
        <family val="2"/>
      </rPr>
      <t>1500*2100mm</t>
    </r>
    <r>
      <rPr>
        <sz val="10"/>
        <rFont val="宋体"/>
        <family val="3"/>
        <charset val="134"/>
      </rPr>
      <t>、</t>
    </r>
    <r>
      <rPr>
        <sz val="10"/>
        <rFont val="Arial"/>
        <family val="2"/>
      </rPr>
      <t>1800*2100mm</t>
    </r>
    <r>
      <rPr>
        <sz val="10"/>
        <rFont val="宋体"/>
        <family val="3"/>
        <charset val="134"/>
      </rPr>
      <t>、</t>
    </r>
    <r>
      <rPr>
        <sz val="10"/>
        <rFont val="Arial"/>
        <family val="2"/>
      </rPr>
      <t>1800*1800mm</t>
    </r>
    <r>
      <rPr>
        <sz val="10"/>
        <rFont val="宋体"/>
        <family val="3"/>
        <charset val="134"/>
      </rPr>
      <t>、</t>
    </r>
    <r>
      <rPr>
        <sz val="10"/>
        <rFont val="Arial"/>
        <family val="2"/>
      </rPr>
      <t>1800*1500mm</t>
    </r>
    <r>
      <rPr>
        <sz val="10"/>
        <rFont val="宋体"/>
        <family val="3"/>
        <charset val="134"/>
      </rPr>
      <t>、</t>
    </r>
    <r>
      <rPr>
        <sz val="10"/>
        <rFont val="Arial"/>
        <family val="2"/>
      </rPr>
      <t>1800*2300mm</t>
    </r>
    <r>
      <rPr>
        <sz val="10"/>
        <rFont val="宋体"/>
        <family val="3"/>
        <charset val="134"/>
      </rPr>
      <t>、</t>
    </r>
    <r>
      <rPr>
        <sz val="10"/>
        <rFont val="Arial"/>
        <family val="2"/>
      </rPr>
      <t>1000*1200mm</t>
    </r>
    <r>
      <rPr>
        <sz val="10"/>
        <rFont val="宋体"/>
        <family val="3"/>
        <charset val="134"/>
      </rPr>
      <t>、</t>
    </r>
    <r>
      <rPr>
        <sz val="10"/>
        <rFont val="Arial"/>
        <family val="2"/>
      </rPr>
      <t>550*950mm</t>
    </r>
    <r>
      <rPr>
        <sz val="10"/>
        <rFont val="宋体"/>
        <family val="3"/>
        <charset val="134"/>
      </rPr>
      <t>、</t>
    </r>
    <r>
      <rPr>
        <sz val="10"/>
        <rFont val="Arial"/>
        <family val="2"/>
      </rPr>
      <t>700*700mm</t>
    </r>
    <r>
      <rPr>
        <sz val="10"/>
        <rFont val="宋体"/>
        <family val="3"/>
        <charset val="134"/>
      </rPr>
      <t xml:space="preserve">等；
</t>
    </r>
    <r>
      <rPr>
        <sz val="10"/>
        <rFont val="Arial"/>
        <family val="2"/>
      </rPr>
      <t>5</t>
    </r>
    <r>
      <rPr>
        <sz val="10"/>
        <rFont val="宋体"/>
        <family val="3"/>
        <charset val="134"/>
      </rPr>
      <t>、窗框内腔全部注胶；</t>
    </r>
  </si>
  <si>
    <r>
      <rPr>
        <sz val="10"/>
        <rFont val="宋体"/>
        <family val="3"/>
        <charset val="134"/>
      </rPr>
      <t>室外窗户（</t>
    </r>
    <r>
      <rPr>
        <sz val="10"/>
        <rFont val="Arial"/>
        <family val="2"/>
      </rPr>
      <t>2040*2040</t>
    </r>
    <r>
      <rPr>
        <sz val="10"/>
        <rFont val="宋体"/>
        <family val="3"/>
        <charset val="134"/>
      </rPr>
      <t>）：</t>
    </r>
    <r>
      <rPr>
        <sz val="10"/>
        <rFont val="Arial"/>
        <family val="2"/>
      </rPr>
      <t>5</t>
    </r>
    <r>
      <rPr>
        <sz val="10"/>
        <rFont val="宋体"/>
        <family val="3"/>
        <charset val="134"/>
      </rPr>
      <t>樘
室外窗户（</t>
    </r>
    <r>
      <rPr>
        <sz val="10"/>
        <rFont val="Arial"/>
        <family val="2"/>
      </rPr>
      <t>2040*2020</t>
    </r>
    <r>
      <rPr>
        <sz val="10"/>
        <rFont val="宋体"/>
        <family val="3"/>
        <charset val="134"/>
      </rPr>
      <t>）：</t>
    </r>
    <r>
      <rPr>
        <sz val="10"/>
        <rFont val="Arial"/>
        <family val="2"/>
      </rPr>
      <t>6</t>
    </r>
    <r>
      <rPr>
        <sz val="10"/>
        <rFont val="宋体"/>
        <family val="3"/>
        <charset val="134"/>
      </rPr>
      <t>樘
室外窗户（</t>
    </r>
    <r>
      <rPr>
        <sz val="10"/>
        <rFont val="Arial"/>
        <family val="2"/>
      </rPr>
      <t>1740*2020</t>
    </r>
    <r>
      <rPr>
        <sz val="10"/>
        <rFont val="宋体"/>
        <family val="3"/>
        <charset val="134"/>
      </rPr>
      <t>）：</t>
    </r>
    <r>
      <rPr>
        <sz val="10"/>
        <rFont val="Arial"/>
        <family val="2"/>
      </rPr>
      <t>12</t>
    </r>
    <r>
      <rPr>
        <sz val="10"/>
        <rFont val="宋体"/>
        <family val="3"/>
        <charset val="134"/>
      </rPr>
      <t>樘
室外窗户（</t>
    </r>
    <r>
      <rPr>
        <sz val="10"/>
        <rFont val="Arial"/>
        <family val="2"/>
      </rPr>
      <t>1740*2040</t>
    </r>
    <r>
      <rPr>
        <sz val="10"/>
        <rFont val="宋体"/>
        <family val="3"/>
        <charset val="134"/>
      </rPr>
      <t>）：</t>
    </r>
    <r>
      <rPr>
        <sz val="10"/>
        <rFont val="Arial"/>
        <family val="2"/>
      </rPr>
      <t>11</t>
    </r>
    <r>
      <rPr>
        <sz val="10"/>
        <rFont val="宋体"/>
        <family val="3"/>
        <charset val="134"/>
      </rPr>
      <t>樘</t>
    </r>
    <r>
      <rPr>
        <sz val="10"/>
        <rFont val="Arial"/>
        <family val="2"/>
      </rPr>
      <t xml:space="preserve">         </t>
    </r>
    <r>
      <rPr>
        <sz val="10"/>
        <rFont val="宋体"/>
        <family val="3"/>
        <charset val="134"/>
      </rPr>
      <t>室外窗户（</t>
    </r>
    <r>
      <rPr>
        <sz val="10"/>
        <rFont val="Arial"/>
        <family val="2"/>
      </rPr>
      <t>1740*1750</t>
    </r>
    <r>
      <rPr>
        <sz val="10"/>
        <rFont val="宋体"/>
        <family val="3"/>
        <charset val="134"/>
      </rPr>
      <t>）：</t>
    </r>
    <r>
      <rPr>
        <sz val="10"/>
        <rFont val="Arial"/>
        <family val="2"/>
      </rPr>
      <t>1</t>
    </r>
    <r>
      <rPr>
        <sz val="10"/>
        <rFont val="宋体"/>
        <family val="3"/>
        <charset val="134"/>
      </rPr>
      <t>樘</t>
    </r>
    <r>
      <rPr>
        <sz val="10"/>
        <rFont val="Arial"/>
        <family val="2"/>
      </rPr>
      <t xml:space="preserve">             </t>
    </r>
    <r>
      <rPr>
        <sz val="10"/>
        <rFont val="宋体"/>
        <family val="3"/>
        <charset val="134"/>
      </rPr>
      <t>室外窗户（</t>
    </r>
    <r>
      <rPr>
        <sz val="10"/>
        <rFont val="Arial"/>
        <family val="2"/>
      </rPr>
      <t>840*860</t>
    </r>
    <r>
      <rPr>
        <sz val="10"/>
        <rFont val="宋体"/>
        <family val="3"/>
        <charset val="134"/>
      </rPr>
      <t>）：</t>
    </r>
    <r>
      <rPr>
        <sz val="10"/>
        <rFont val="Arial"/>
        <family val="2"/>
      </rPr>
      <t>4</t>
    </r>
    <r>
      <rPr>
        <sz val="10"/>
        <rFont val="宋体"/>
        <family val="3"/>
        <charset val="134"/>
      </rPr>
      <t>樘</t>
    </r>
    <r>
      <rPr>
        <sz val="10"/>
        <rFont val="Arial"/>
        <family val="2"/>
      </rPr>
      <t xml:space="preserve"> 
</t>
    </r>
    <r>
      <rPr>
        <sz val="10"/>
        <rFont val="宋体"/>
        <family val="3"/>
        <charset val="134"/>
      </rPr>
      <t>室外窗户（</t>
    </r>
    <r>
      <rPr>
        <sz val="10"/>
        <rFont val="Arial"/>
        <family val="2"/>
      </rPr>
      <t>1800*1800</t>
    </r>
    <r>
      <rPr>
        <sz val="10"/>
        <rFont val="宋体"/>
        <family val="3"/>
        <charset val="134"/>
      </rPr>
      <t>）：</t>
    </r>
    <r>
      <rPr>
        <sz val="10"/>
        <rFont val="Arial"/>
        <family val="2"/>
      </rPr>
      <t>11</t>
    </r>
    <r>
      <rPr>
        <sz val="10"/>
        <rFont val="宋体"/>
        <family val="3"/>
        <charset val="134"/>
      </rPr>
      <t>樘
室外窗户（</t>
    </r>
    <r>
      <rPr>
        <sz val="10"/>
        <rFont val="Arial"/>
        <family val="2"/>
      </rPr>
      <t>2400*2100</t>
    </r>
    <r>
      <rPr>
        <sz val="10"/>
        <rFont val="宋体"/>
        <family val="3"/>
        <charset val="134"/>
      </rPr>
      <t>）：</t>
    </r>
    <r>
      <rPr>
        <sz val="10"/>
        <rFont val="Arial"/>
        <family val="2"/>
      </rPr>
      <t>1</t>
    </r>
    <r>
      <rPr>
        <sz val="10"/>
        <rFont val="宋体"/>
        <family val="3"/>
        <charset val="134"/>
      </rPr>
      <t xml:space="preserve">樘
</t>
    </r>
  </si>
  <si>
    <r>
      <rPr>
        <sz val="10"/>
        <rFont val="宋体"/>
        <family val="3"/>
        <charset val="134"/>
      </rPr>
      <t>铝合金门</t>
    </r>
  </si>
  <si>
    <r>
      <t>1.</t>
    </r>
    <r>
      <rPr>
        <sz val="10"/>
        <rFont val="宋体"/>
        <family val="3"/>
        <charset val="134"/>
      </rPr>
      <t>铝合金门</t>
    </r>
    <r>
      <rPr>
        <sz val="10"/>
        <rFont val="Arial"/>
        <family val="2"/>
      </rPr>
      <t>(1200*2400)</t>
    </r>
  </si>
  <si>
    <r>
      <rPr>
        <sz val="10"/>
        <rFont val="宋体"/>
        <family val="3"/>
        <charset val="134"/>
      </rPr>
      <t>铝合金门</t>
    </r>
    <r>
      <rPr>
        <sz val="10"/>
        <rFont val="Arial"/>
        <family val="2"/>
      </rPr>
      <t xml:space="preserve">(1200*2400)
</t>
    </r>
    <r>
      <rPr>
        <sz val="10"/>
        <rFont val="宋体"/>
        <family val="3"/>
        <charset val="134"/>
      </rPr>
      <t>铝合金门（</t>
    </r>
    <r>
      <rPr>
        <sz val="10"/>
        <rFont val="Arial"/>
        <family val="2"/>
      </rPr>
      <t>1000*2100</t>
    </r>
    <r>
      <rPr>
        <sz val="10"/>
        <rFont val="宋体"/>
        <family val="3"/>
        <charset val="134"/>
      </rPr>
      <t xml:space="preserve">）
</t>
    </r>
  </si>
  <si>
    <r>
      <rPr>
        <sz val="10"/>
        <rFont val="宋体"/>
        <family val="3"/>
        <charset val="134"/>
      </rPr>
      <t>门斗</t>
    </r>
  </si>
  <si>
    <r>
      <rPr>
        <sz val="10"/>
        <rFont val="宋体"/>
        <family val="3"/>
        <charset val="134"/>
      </rPr>
      <t>外门：</t>
    </r>
    <r>
      <rPr>
        <sz val="10"/>
        <rFont val="Arial"/>
        <family val="2"/>
      </rPr>
      <t>4</t>
    </r>
    <r>
      <rPr>
        <sz val="10"/>
        <rFont val="宋体"/>
        <family val="3"/>
        <charset val="134"/>
      </rPr>
      <t>樘，</t>
    </r>
    <r>
      <rPr>
        <sz val="10"/>
        <rFont val="Arial"/>
        <family val="2"/>
      </rPr>
      <t>2400*3000</t>
    </r>
    <r>
      <rPr>
        <sz val="10"/>
        <rFont val="宋体"/>
        <family val="3"/>
        <charset val="134"/>
      </rPr>
      <t>（包含门斗内门</t>
    </r>
    <r>
      <rPr>
        <sz val="10"/>
        <rFont val="Arial"/>
        <family val="2"/>
      </rPr>
      <t>2</t>
    </r>
    <r>
      <rPr>
        <sz val="10"/>
        <rFont val="宋体"/>
        <family val="3"/>
        <charset val="134"/>
      </rPr>
      <t>樘）
门斗：</t>
    </r>
    <r>
      <rPr>
        <sz val="10"/>
        <rFont val="Arial"/>
        <family val="2"/>
      </rPr>
      <t>2</t>
    </r>
    <r>
      <rPr>
        <sz val="10"/>
        <rFont val="宋体"/>
        <family val="3"/>
        <charset val="134"/>
      </rPr>
      <t>间（每间：</t>
    </r>
    <r>
      <rPr>
        <sz val="10"/>
        <rFont val="Arial"/>
        <family val="2"/>
      </rPr>
      <t>1450*3600</t>
    </r>
    <r>
      <rPr>
        <sz val="10"/>
        <rFont val="宋体"/>
        <family val="3"/>
        <charset val="134"/>
      </rPr>
      <t>，高</t>
    </r>
    <r>
      <rPr>
        <sz val="10"/>
        <rFont val="Arial"/>
        <family val="2"/>
      </rPr>
      <t>3450</t>
    </r>
    <r>
      <rPr>
        <sz val="10"/>
        <rFont val="宋体"/>
        <family val="3"/>
        <charset val="134"/>
      </rPr>
      <t>）</t>
    </r>
  </si>
  <si>
    <r>
      <t>2.</t>
    </r>
    <r>
      <rPr>
        <sz val="10"/>
        <rFont val="宋体"/>
        <family val="3"/>
        <charset val="134"/>
      </rPr>
      <t>安装铝合金门</t>
    </r>
    <r>
      <rPr>
        <sz val="10"/>
        <rFont val="Arial"/>
        <family val="2"/>
      </rPr>
      <t>(2400*2700)</t>
    </r>
    <r>
      <rPr>
        <sz val="10"/>
        <rFont val="宋体"/>
        <family val="3"/>
        <charset val="134"/>
      </rPr>
      <t>：</t>
    </r>
    <r>
      <rPr>
        <sz val="10"/>
        <rFont val="Arial"/>
        <family val="2"/>
      </rPr>
      <t>2</t>
    </r>
    <r>
      <rPr>
        <sz val="10"/>
        <rFont val="宋体"/>
        <family val="3"/>
        <charset val="134"/>
      </rPr>
      <t xml:space="preserve">樘
</t>
    </r>
    <r>
      <rPr>
        <sz val="10"/>
        <rFont val="Arial"/>
        <family val="2"/>
      </rPr>
      <t>3.</t>
    </r>
    <r>
      <rPr>
        <sz val="10"/>
        <rFont val="宋体"/>
        <family val="3"/>
        <charset val="134"/>
      </rPr>
      <t>安装玻璃隔断防寒门斗（</t>
    </r>
    <r>
      <rPr>
        <sz val="10"/>
        <rFont val="Arial"/>
        <family val="2"/>
      </rPr>
      <t>2800*1150</t>
    </r>
    <r>
      <rPr>
        <sz val="10"/>
        <rFont val="宋体"/>
        <family val="3"/>
        <charset val="134"/>
      </rPr>
      <t>）</t>
    </r>
  </si>
  <si>
    <r>
      <rPr>
        <b/>
        <sz val="10"/>
        <color theme="1"/>
        <rFont val="宋体"/>
        <family val="3"/>
        <charset val="134"/>
      </rPr>
      <t>九、安装工程</t>
    </r>
  </si>
  <si>
    <r>
      <rPr>
        <sz val="10"/>
        <rFont val="宋体"/>
        <family val="3"/>
        <charset val="134"/>
      </rPr>
      <t>污水管安装</t>
    </r>
  </si>
  <si>
    <r>
      <t>DN100</t>
    </r>
    <r>
      <rPr>
        <sz val="10"/>
        <rFont val="宋体"/>
        <family val="3"/>
        <charset val="134"/>
      </rPr>
      <t>铸铁管</t>
    </r>
  </si>
  <si>
    <r>
      <t>1.</t>
    </r>
    <r>
      <rPr>
        <sz val="10"/>
        <rFont val="宋体"/>
        <family val="3"/>
        <charset val="134"/>
      </rPr>
      <t>安装部位</t>
    </r>
    <r>
      <rPr>
        <sz val="10"/>
        <rFont val="Arial"/>
        <family val="2"/>
      </rPr>
      <t>:</t>
    </r>
    <r>
      <rPr>
        <sz val="10"/>
        <rFont val="宋体"/>
        <family val="3"/>
        <charset val="134"/>
      </rPr>
      <t xml:space="preserve">埋地，出屋面
</t>
    </r>
    <r>
      <rPr>
        <sz val="10"/>
        <rFont val="Arial"/>
        <family val="2"/>
      </rPr>
      <t>2.</t>
    </r>
    <r>
      <rPr>
        <sz val="10"/>
        <rFont val="宋体"/>
        <family val="3"/>
        <charset val="134"/>
      </rPr>
      <t>介质</t>
    </r>
    <r>
      <rPr>
        <sz val="10"/>
        <rFont val="Arial"/>
        <family val="2"/>
      </rPr>
      <t>:</t>
    </r>
    <r>
      <rPr>
        <sz val="10"/>
        <rFont val="宋体"/>
        <family val="3"/>
        <charset val="134"/>
      </rPr>
      <t xml:space="preserve">污水
</t>
    </r>
    <r>
      <rPr>
        <sz val="10"/>
        <rFont val="Arial"/>
        <family val="2"/>
      </rPr>
      <t>3.</t>
    </r>
    <r>
      <rPr>
        <sz val="10"/>
        <rFont val="宋体"/>
        <family val="3"/>
        <charset val="134"/>
      </rPr>
      <t>材质、规格</t>
    </r>
    <r>
      <rPr>
        <sz val="10"/>
        <rFont val="Arial"/>
        <family val="2"/>
      </rPr>
      <t>:</t>
    </r>
    <r>
      <rPr>
        <sz val="10"/>
        <rFont val="宋体"/>
        <family val="3"/>
        <charset val="134"/>
      </rPr>
      <t>排水</t>
    </r>
    <r>
      <rPr>
        <sz val="10"/>
        <rFont val="Arial"/>
        <family val="2"/>
      </rPr>
      <t>DN110</t>
    </r>
    <r>
      <rPr>
        <sz val="10"/>
        <rFont val="宋体"/>
        <family val="3"/>
        <charset val="134"/>
      </rPr>
      <t xml:space="preserve">铸铁管
</t>
    </r>
    <r>
      <rPr>
        <sz val="10"/>
        <rFont val="Arial"/>
        <family val="2"/>
      </rPr>
      <t>4.</t>
    </r>
    <r>
      <rPr>
        <sz val="10"/>
        <rFont val="宋体"/>
        <family val="3"/>
        <charset val="134"/>
      </rPr>
      <t>连接形式</t>
    </r>
    <r>
      <rPr>
        <sz val="10"/>
        <rFont val="Arial"/>
        <family val="2"/>
      </rPr>
      <t>:</t>
    </r>
    <r>
      <rPr>
        <sz val="10"/>
        <rFont val="宋体"/>
        <family val="3"/>
        <charset val="134"/>
      </rPr>
      <t xml:space="preserve">法兰盘式接口
</t>
    </r>
    <r>
      <rPr>
        <sz val="10"/>
        <rFont val="Arial"/>
        <family val="2"/>
      </rPr>
      <t>5.</t>
    </r>
    <r>
      <rPr>
        <sz val="10"/>
        <rFont val="宋体"/>
        <family val="3"/>
        <charset val="134"/>
      </rPr>
      <t>压力试验及吹、洗设计要求</t>
    </r>
    <r>
      <rPr>
        <sz val="10"/>
        <rFont val="Arial"/>
        <family val="2"/>
      </rPr>
      <t>:
6.</t>
    </r>
    <r>
      <rPr>
        <sz val="10"/>
        <rFont val="宋体"/>
        <family val="3"/>
        <charset val="134"/>
      </rPr>
      <t>其它详见施工图纸并符合相关规范要求</t>
    </r>
  </si>
  <si>
    <r>
      <rPr>
        <sz val="10"/>
        <rFont val="宋体"/>
        <family val="3"/>
        <charset val="134"/>
      </rPr>
      <t>钢管</t>
    </r>
    <r>
      <rPr>
        <sz val="10"/>
        <rFont val="Arial"/>
        <family val="2"/>
      </rPr>
      <t>-</t>
    </r>
    <r>
      <rPr>
        <sz val="10"/>
        <rFont val="宋体"/>
        <family val="3"/>
        <charset val="134"/>
      </rPr>
      <t>暖气支管</t>
    </r>
  </si>
  <si>
    <r>
      <t>1.</t>
    </r>
    <r>
      <rPr>
        <sz val="10"/>
        <rFont val="宋体"/>
        <family val="3"/>
        <charset val="134"/>
      </rPr>
      <t>规格、压力等级</t>
    </r>
    <r>
      <rPr>
        <sz val="10"/>
        <rFont val="Arial"/>
        <family val="2"/>
      </rPr>
      <t>:PVC</t>
    </r>
    <r>
      <rPr>
        <sz val="10"/>
        <rFont val="宋体"/>
        <family val="3"/>
        <charset val="134"/>
      </rPr>
      <t>管</t>
    </r>
    <r>
      <rPr>
        <sz val="10"/>
        <rFont val="Arial"/>
        <family val="2"/>
      </rPr>
      <t>DN20</t>
    </r>
  </si>
  <si>
    <r>
      <t>1.</t>
    </r>
    <r>
      <rPr>
        <sz val="10"/>
        <rFont val="宋体"/>
        <family val="3"/>
        <charset val="134"/>
      </rPr>
      <t>规格、压力等级</t>
    </r>
    <r>
      <rPr>
        <sz val="10"/>
        <rFont val="Arial"/>
        <family val="2"/>
      </rPr>
      <t>:PVC</t>
    </r>
    <r>
      <rPr>
        <sz val="10"/>
        <rFont val="宋体"/>
        <family val="3"/>
        <charset val="134"/>
      </rPr>
      <t>管</t>
    </r>
    <r>
      <rPr>
        <sz val="10"/>
        <rFont val="Arial"/>
        <family val="2"/>
      </rPr>
      <t>DN25</t>
    </r>
  </si>
  <si>
    <r>
      <rPr>
        <sz val="10"/>
        <rFont val="宋体"/>
        <family val="3"/>
        <charset val="134"/>
      </rPr>
      <t>排水管</t>
    </r>
  </si>
  <si>
    <r>
      <t>PVC</t>
    </r>
    <r>
      <rPr>
        <sz val="10"/>
        <rFont val="宋体"/>
        <family val="3"/>
        <charset val="134"/>
      </rPr>
      <t>管</t>
    </r>
    <r>
      <rPr>
        <sz val="10"/>
        <rFont val="Arial"/>
        <family val="2"/>
      </rPr>
      <t xml:space="preserve">  </t>
    </r>
    <r>
      <rPr>
        <sz val="10"/>
        <rFont val="宋体"/>
        <family val="3"/>
        <charset val="134"/>
      </rPr>
      <t>规格</t>
    </r>
    <r>
      <rPr>
        <sz val="10"/>
        <rFont val="Arial"/>
        <family val="2"/>
      </rPr>
      <t>DN50</t>
    </r>
  </si>
  <si>
    <r>
      <rPr>
        <sz val="10"/>
        <rFont val="宋体"/>
        <family val="3"/>
        <charset val="134"/>
      </rPr>
      <t>铸铁管</t>
    </r>
    <r>
      <rPr>
        <sz val="10"/>
        <rFont val="Arial"/>
        <family val="2"/>
      </rPr>
      <t xml:space="preserve">   </t>
    </r>
    <r>
      <rPr>
        <sz val="10"/>
        <rFont val="宋体"/>
        <family val="3"/>
        <charset val="134"/>
      </rPr>
      <t>规格</t>
    </r>
    <r>
      <rPr>
        <sz val="10"/>
        <rFont val="Arial"/>
        <family val="2"/>
      </rPr>
      <t>DN100</t>
    </r>
  </si>
  <si>
    <r>
      <rPr>
        <sz val="10"/>
        <rFont val="宋体"/>
        <family val="3"/>
        <charset val="134"/>
      </rPr>
      <t>铸铁管</t>
    </r>
    <r>
      <rPr>
        <sz val="10"/>
        <rFont val="Arial"/>
        <family val="2"/>
      </rPr>
      <t xml:space="preserve">  </t>
    </r>
    <r>
      <rPr>
        <sz val="10"/>
        <rFont val="宋体"/>
        <family val="3"/>
        <charset val="134"/>
      </rPr>
      <t>规格</t>
    </r>
    <r>
      <rPr>
        <sz val="10"/>
        <rFont val="Arial"/>
        <family val="2"/>
      </rPr>
      <t>DN150</t>
    </r>
  </si>
  <si>
    <r>
      <rPr>
        <sz val="10"/>
        <rFont val="宋体"/>
        <family val="3"/>
        <charset val="134"/>
      </rPr>
      <t>塑料管</t>
    </r>
  </si>
  <si>
    <r>
      <t>1.DN110pvc</t>
    </r>
    <r>
      <rPr>
        <sz val="10"/>
        <rFont val="宋体"/>
        <family val="3"/>
        <charset val="134"/>
      </rPr>
      <t>雨水管</t>
    </r>
  </si>
  <si>
    <r>
      <rPr>
        <sz val="10"/>
        <rFont val="宋体"/>
        <family val="3"/>
        <charset val="134"/>
      </rPr>
      <t>雨水落水斗</t>
    </r>
  </si>
  <si>
    <r>
      <rPr>
        <sz val="10"/>
        <rFont val="宋体"/>
        <family val="3"/>
        <charset val="134"/>
      </rPr>
      <t>塑料落水斗</t>
    </r>
  </si>
  <si>
    <r>
      <rPr>
        <sz val="10"/>
        <rFont val="宋体"/>
        <family val="3"/>
        <charset val="134"/>
      </rPr>
      <t>铸铁散热器</t>
    </r>
  </si>
  <si>
    <r>
      <t>1.</t>
    </r>
    <r>
      <rPr>
        <sz val="10"/>
        <rFont val="宋体"/>
        <family val="3"/>
        <charset val="134"/>
      </rPr>
      <t>铸铁片头柱式散热器（</t>
    </r>
    <r>
      <rPr>
        <sz val="10"/>
        <rFont val="Arial"/>
        <family val="2"/>
      </rPr>
      <t>12</t>
    </r>
    <r>
      <rPr>
        <sz val="10"/>
        <rFont val="宋体"/>
        <family val="3"/>
        <charset val="134"/>
      </rPr>
      <t>片）</t>
    </r>
    <r>
      <rPr>
        <sz val="10"/>
        <rFont val="Arial"/>
        <family val="2"/>
      </rPr>
      <t>(</t>
    </r>
    <r>
      <rPr>
        <sz val="10"/>
        <color theme="9"/>
        <rFont val="Arial"/>
        <family val="2"/>
      </rPr>
      <t>40</t>
    </r>
    <r>
      <rPr>
        <sz val="10"/>
        <rFont val="Arial"/>
        <family val="2"/>
      </rPr>
      <t>*12)</t>
    </r>
  </si>
  <si>
    <r>
      <rPr>
        <sz val="10"/>
        <rFont val="宋体"/>
        <family val="3"/>
        <charset val="134"/>
      </rPr>
      <t>铸铁片头柱式散热器（</t>
    </r>
    <r>
      <rPr>
        <sz val="10"/>
        <rFont val="Arial"/>
        <family val="2"/>
      </rPr>
      <t>16</t>
    </r>
    <r>
      <rPr>
        <sz val="10"/>
        <rFont val="宋体"/>
        <family val="3"/>
        <charset val="134"/>
      </rPr>
      <t>片）</t>
    </r>
  </si>
  <si>
    <r>
      <t>1.</t>
    </r>
    <r>
      <rPr>
        <sz val="10"/>
        <rFont val="宋体"/>
        <family val="3"/>
        <charset val="134"/>
      </rPr>
      <t>铸铁片头柱式散热器（</t>
    </r>
    <r>
      <rPr>
        <sz val="10"/>
        <rFont val="Arial"/>
        <family val="2"/>
      </rPr>
      <t>20</t>
    </r>
    <r>
      <rPr>
        <sz val="10"/>
        <rFont val="宋体"/>
        <family val="3"/>
        <charset val="134"/>
      </rPr>
      <t>片）</t>
    </r>
  </si>
  <si>
    <r>
      <t>1.</t>
    </r>
    <r>
      <rPr>
        <sz val="10"/>
        <rFont val="宋体"/>
        <family val="3"/>
        <charset val="134"/>
      </rPr>
      <t>铸铁片头柱式散热器（</t>
    </r>
    <r>
      <rPr>
        <sz val="10"/>
        <rFont val="Arial"/>
        <family val="2"/>
      </rPr>
      <t>25</t>
    </r>
    <r>
      <rPr>
        <sz val="10"/>
        <rFont val="宋体"/>
        <family val="3"/>
        <charset val="134"/>
      </rPr>
      <t>片）</t>
    </r>
  </si>
  <si>
    <r>
      <rPr>
        <b/>
        <sz val="10"/>
        <color theme="1"/>
        <rFont val="宋体"/>
        <family val="3"/>
        <charset val="134"/>
      </rPr>
      <t>十四、其它工程</t>
    </r>
  </si>
  <si>
    <r>
      <rPr>
        <sz val="10"/>
        <rFont val="宋体"/>
        <family val="3"/>
        <charset val="134"/>
      </rPr>
      <t>开挖土方</t>
    </r>
  </si>
  <si>
    <r>
      <t>1</t>
    </r>
    <r>
      <rPr>
        <sz val="10"/>
        <rFont val="宋体"/>
        <family val="3"/>
        <charset val="134"/>
      </rPr>
      <t xml:space="preserve">、人工开挖土方
</t>
    </r>
  </si>
  <si>
    <r>
      <rPr>
        <sz val="10"/>
        <rFont val="宋体"/>
        <family val="3"/>
        <charset val="134"/>
      </rPr>
      <t>回填方</t>
    </r>
  </si>
  <si>
    <r>
      <t>1.</t>
    </r>
    <r>
      <rPr>
        <sz val="10"/>
        <rFont val="宋体"/>
        <family val="3"/>
        <charset val="134"/>
      </rPr>
      <t>回填素土（人工夯实）</t>
    </r>
  </si>
  <si>
    <r>
      <rPr>
        <sz val="10"/>
        <rFont val="宋体"/>
        <family val="3"/>
        <charset val="134"/>
      </rPr>
      <t>房间内，机械运土，人工配合夯实</t>
    </r>
  </si>
  <si>
    <r>
      <t>1.</t>
    </r>
    <r>
      <rPr>
        <sz val="10"/>
        <rFont val="宋体"/>
        <family val="3"/>
        <charset val="134"/>
      </rPr>
      <t>回填中粗砂（人工夯实）</t>
    </r>
  </si>
  <si>
    <r>
      <rPr>
        <sz val="10"/>
        <rFont val="宋体"/>
        <family val="3"/>
        <charset val="134"/>
      </rPr>
      <t>实心砖墙</t>
    </r>
  </si>
  <si>
    <r>
      <t>1.</t>
    </r>
    <r>
      <rPr>
        <sz val="10"/>
        <rFont val="宋体"/>
        <family val="3"/>
        <charset val="134"/>
      </rPr>
      <t>墙体类型</t>
    </r>
    <r>
      <rPr>
        <sz val="10"/>
        <rFont val="Arial"/>
        <family val="2"/>
      </rPr>
      <t>:</t>
    </r>
    <r>
      <rPr>
        <sz val="10"/>
        <rFont val="宋体"/>
        <family val="3"/>
        <charset val="134"/>
      </rPr>
      <t>砌筑</t>
    </r>
    <r>
      <rPr>
        <sz val="10"/>
        <rFont val="Arial"/>
        <family val="2"/>
      </rPr>
      <t>240mm</t>
    </r>
    <r>
      <rPr>
        <sz val="10"/>
        <rFont val="宋体"/>
        <family val="3"/>
        <charset val="134"/>
      </rPr>
      <t>实心砖墙</t>
    </r>
  </si>
  <si>
    <r>
      <rPr>
        <sz val="10"/>
        <rFont val="宋体"/>
        <family val="3"/>
        <charset val="134"/>
      </rPr>
      <t>打井</t>
    </r>
  </si>
  <si>
    <r>
      <t>300</t>
    </r>
    <r>
      <rPr>
        <sz val="10"/>
        <rFont val="宋体"/>
        <family val="3"/>
        <charset val="134"/>
      </rPr>
      <t>米及配套井管、水泵、电缆、配电柜等</t>
    </r>
  </si>
  <si>
    <r>
      <rPr>
        <sz val="10"/>
        <rFont val="宋体"/>
        <family val="3"/>
        <charset val="134"/>
      </rPr>
      <t>临时卫生间辅助工作</t>
    </r>
  </si>
  <si>
    <r>
      <t>1.</t>
    </r>
    <r>
      <rPr>
        <sz val="10"/>
        <rFont val="宋体"/>
        <family val="3"/>
        <charset val="134"/>
      </rPr>
      <t>砖砌台阶及抹灰：</t>
    </r>
    <r>
      <rPr>
        <sz val="10"/>
        <rFont val="Arial"/>
        <family val="2"/>
      </rPr>
      <t>0.3m³</t>
    </r>
    <r>
      <rPr>
        <sz val="10"/>
        <rFont val="宋体"/>
        <family val="3"/>
        <charset val="134"/>
      </rPr>
      <t>（</t>
    </r>
    <r>
      <rPr>
        <sz val="10"/>
        <rFont val="Arial"/>
        <family val="2"/>
      </rPr>
      <t>1200*800*300</t>
    </r>
    <r>
      <rPr>
        <sz val="10"/>
        <rFont val="宋体"/>
        <family val="3"/>
        <charset val="134"/>
      </rPr>
      <t xml:space="preserve">）
</t>
    </r>
    <r>
      <rPr>
        <sz val="10"/>
        <rFont val="Arial"/>
        <family val="2"/>
      </rPr>
      <t>2.10</t>
    </r>
    <r>
      <rPr>
        <sz val="10"/>
        <rFont val="宋体"/>
        <family val="3"/>
        <charset val="134"/>
      </rPr>
      <t>层面厚豆石铺路</t>
    </r>
    <r>
      <rPr>
        <sz val="10"/>
        <rFont val="Arial"/>
        <family val="2"/>
      </rPr>
      <t>2.4*20m2</t>
    </r>
  </si>
  <si>
    <r>
      <rPr>
        <b/>
        <sz val="10"/>
        <rFont val="宋体"/>
        <family val="3"/>
        <charset val="134"/>
      </rPr>
      <t>十五、拆除工程（含垃圾外运）</t>
    </r>
  </si>
  <si>
    <r>
      <rPr>
        <sz val="10"/>
        <rFont val="宋体"/>
        <family val="3"/>
        <charset val="134"/>
      </rPr>
      <t>拆除勒脚</t>
    </r>
  </si>
  <si>
    <r>
      <t>1.</t>
    </r>
    <r>
      <rPr>
        <sz val="10"/>
        <rFont val="宋体"/>
        <family val="3"/>
        <charset val="134"/>
      </rPr>
      <t>名称：拆除勒脚</t>
    </r>
  </si>
  <si>
    <r>
      <rPr>
        <sz val="10"/>
        <rFont val="宋体"/>
        <family val="3"/>
        <charset val="134"/>
      </rPr>
      <t>轻包</t>
    </r>
  </si>
  <si>
    <r>
      <rPr>
        <sz val="10"/>
        <rFont val="宋体"/>
        <family val="3"/>
        <charset val="134"/>
      </rPr>
      <t>拆除玻璃门斗</t>
    </r>
  </si>
  <si>
    <r>
      <t>1.</t>
    </r>
    <r>
      <rPr>
        <sz val="10"/>
        <rFont val="宋体"/>
        <family val="3"/>
        <charset val="134"/>
      </rPr>
      <t>拆除门窗洞口尺寸：玻璃门斗</t>
    </r>
  </si>
  <si>
    <r>
      <rPr>
        <sz val="10"/>
        <rFont val="宋体"/>
        <family val="3"/>
        <charset val="134"/>
      </rPr>
      <t>拆除厕浴隔断</t>
    </r>
  </si>
  <si>
    <r>
      <t>1.</t>
    </r>
    <r>
      <rPr>
        <sz val="10"/>
        <rFont val="宋体"/>
        <family val="3"/>
        <charset val="134"/>
      </rPr>
      <t>名称：厕浴隔断拆除</t>
    </r>
  </si>
  <si>
    <r>
      <t>1.</t>
    </r>
    <r>
      <rPr>
        <sz val="10"/>
        <rFont val="宋体"/>
        <family val="3"/>
        <charset val="134"/>
      </rPr>
      <t>隔板：</t>
    </r>
    <r>
      <rPr>
        <sz val="10"/>
        <rFont val="Arial"/>
        <family val="2"/>
      </rPr>
      <t>38</t>
    </r>
    <r>
      <rPr>
        <sz val="10"/>
        <rFont val="宋体"/>
        <family val="3"/>
        <charset val="134"/>
      </rPr>
      <t>间</t>
    </r>
    <r>
      <rPr>
        <sz val="10"/>
        <rFont val="Arial"/>
        <family val="2"/>
      </rPr>
      <t>+38</t>
    </r>
    <r>
      <rPr>
        <sz val="10"/>
        <rFont val="宋体"/>
        <family val="3"/>
        <charset val="134"/>
      </rPr>
      <t>间</t>
    </r>
  </si>
  <si>
    <r>
      <rPr>
        <sz val="10"/>
        <rFont val="宋体"/>
        <family val="3"/>
        <charset val="134"/>
      </rPr>
      <t>拆除底柜</t>
    </r>
  </si>
  <si>
    <r>
      <t>1.</t>
    </r>
    <r>
      <rPr>
        <sz val="10"/>
        <rFont val="宋体"/>
        <family val="3"/>
        <charset val="134"/>
      </rPr>
      <t>名称：洗漱柜拆除</t>
    </r>
  </si>
  <si>
    <r>
      <rPr>
        <sz val="10"/>
        <rFont val="宋体"/>
        <family val="3"/>
        <charset val="134"/>
      </rPr>
      <t>洗漱台拆除</t>
    </r>
  </si>
  <si>
    <r>
      <t>1.</t>
    </r>
    <r>
      <rPr>
        <sz val="10"/>
        <rFont val="宋体"/>
        <family val="3"/>
        <charset val="134"/>
      </rPr>
      <t>名称：洗手池台面拆除</t>
    </r>
  </si>
  <si>
    <r>
      <t>1</t>
    </r>
    <r>
      <rPr>
        <sz val="10"/>
        <rFont val="宋体"/>
        <family val="3"/>
        <charset val="134"/>
      </rPr>
      <t>、拆除洗漱台一处</t>
    </r>
    <r>
      <rPr>
        <sz val="10"/>
        <rFont val="Arial"/>
        <family val="2"/>
      </rPr>
      <t xml:space="preserve">                     </t>
    </r>
  </si>
  <si>
    <r>
      <rPr>
        <sz val="10"/>
        <rFont val="宋体"/>
        <family val="3"/>
        <charset val="134"/>
      </rPr>
      <t>铲除涂料面</t>
    </r>
    <r>
      <rPr>
        <sz val="10"/>
        <rFont val="Arial"/>
        <family val="2"/>
      </rPr>
      <t>-</t>
    </r>
    <r>
      <rPr>
        <sz val="10"/>
        <rFont val="宋体"/>
        <family val="3"/>
        <charset val="134"/>
      </rPr>
      <t>内墙、顶面</t>
    </r>
  </si>
  <si>
    <r>
      <t>1.</t>
    </r>
    <r>
      <rPr>
        <sz val="10"/>
        <rFont val="宋体"/>
        <family val="3"/>
        <charset val="134"/>
      </rPr>
      <t>名称：铲除内墙涂料</t>
    </r>
  </si>
  <si>
    <r>
      <t>2</t>
    </r>
    <r>
      <rPr>
        <sz val="10"/>
        <rFont val="宋体"/>
        <family val="3"/>
        <charset val="134"/>
      </rPr>
      <t>、墙体及顶棚墙面</t>
    </r>
    <r>
      <rPr>
        <sz val="10"/>
        <rFont val="Arial"/>
        <family val="2"/>
      </rPr>
      <t>40m2</t>
    </r>
    <r>
      <rPr>
        <sz val="10"/>
        <rFont val="宋体"/>
        <family val="3"/>
        <charset val="134"/>
      </rPr>
      <t>，
墙体：腻子及抹灰</t>
    </r>
    <r>
      <rPr>
        <sz val="10"/>
        <rFont val="Arial"/>
        <family val="2"/>
      </rPr>
      <t xml:space="preserve">287.1m2
</t>
    </r>
    <r>
      <rPr>
        <sz val="10"/>
        <rFont val="宋体"/>
        <family val="3"/>
        <charset val="134"/>
      </rPr>
      <t>顶棚：腻子及抹灰</t>
    </r>
    <r>
      <rPr>
        <sz val="10"/>
        <rFont val="Arial"/>
        <family val="2"/>
      </rPr>
      <t>85.2m2</t>
    </r>
  </si>
  <si>
    <r>
      <rPr>
        <sz val="10"/>
        <rFont val="宋体"/>
        <family val="3"/>
        <charset val="134"/>
      </rPr>
      <t>拆除窗台板</t>
    </r>
  </si>
  <si>
    <r>
      <t>1.</t>
    </r>
    <r>
      <rPr>
        <sz val="10"/>
        <rFont val="宋体"/>
        <family val="3"/>
        <charset val="134"/>
      </rPr>
      <t>窗台板平面尺寸</t>
    </r>
    <r>
      <rPr>
        <sz val="10"/>
        <rFont val="Arial"/>
        <family val="2"/>
      </rPr>
      <t>:350mm</t>
    </r>
    <r>
      <rPr>
        <sz val="10"/>
        <rFont val="宋体"/>
        <family val="3"/>
        <charset val="134"/>
      </rPr>
      <t>宽</t>
    </r>
  </si>
  <si>
    <r>
      <rPr>
        <sz val="10"/>
        <rFont val="宋体"/>
        <family val="3"/>
        <charset val="134"/>
      </rPr>
      <t>拆除窗套</t>
    </r>
  </si>
  <si>
    <r>
      <t>1.</t>
    </r>
    <r>
      <rPr>
        <sz val="10"/>
        <rFont val="宋体"/>
        <family val="3"/>
        <charset val="134"/>
      </rPr>
      <t>筒子板的平面尺寸</t>
    </r>
    <r>
      <rPr>
        <sz val="10"/>
        <rFont val="Arial"/>
        <family val="2"/>
      </rPr>
      <t>:</t>
    </r>
    <r>
      <rPr>
        <sz val="10"/>
        <rFont val="宋体"/>
        <family val="3"/>
        <charset val="134"/>
      </rPr>
      <t>洞口</t>
    </r>
    <r>
      <rPr>
        <sz val="10"/>
        <rFont val="Arial"/>
        <family val="2"/>
      </rPr>
      <t>2300*1800mm</t>
    </r>
    <r>
      <rPr>
        <sz val="10"/>
        <rFont val="宋体"/>
        <family val="3"/>
        <charset val="134"/>
      </rPr>
      <t>、</t>
    </r>
    <r>
      <rPr>
        <sz val="10"/>
        <rFont val="Arial"/>
        <family val="2"/>
      </rPr>
      <t>2500*1800mm</t>
    </r>
    <r>
      <rPr>
        <sz val="10"/>
        <rFont val="宋体"/>
        <family val="3"/>
        <charset val="134"/>
      </rPr>
      <t>；板宽</t>
    </r>
    <r>
      <rPr>
        <sz val="10"/>
        <rFont val="Arial"/>
        <family val="2"/>
      </rPr>
      <t>200mm</t>
    </r>
  </si>
  <si>
    <r>
      <t>1.</t>
    </r>
    <r>
      <rPr>
        <sz val="10"/>
        <rFont val="宋体"/>
        <family val="3"/>
        <charset val="134"/>
      </rPr>
      <t>窗户（</t>
    </r>
    <r>
      <rPr>
        <sz val="10"/>
        <rFont val="Arial"/>
        <family val="2"/>
      </rPr>
      <t>2230*1740</t>
    </r>
    <r>
      <rPr>
        <sz val="10"/>
        <rFont val="宋体"/>
        <family val="3"/>
        <charset val="134"/>
      </rPr>
      <t>）（含</t>
    </r>
    <r>
      <rPr>
        <sz val="10"/>
        <rFont val="Arial"/>
        <family val="2"/>
      </rPr>
      <t>200</t>
    </r>
    <r>
      <rPr>
        <sz val="10"/>
        <rFont val="宋体"/>
        <family val="3"/>
        <charset val="134"/>
      </rPr>
      <t>窗套）：</t>
    </r>
    <r>
      <rPr>
        <sz val="10"/>
        <rFont val="Arial"/>
        <family val="2"/>
      </rPr>
      <t>7</t>
    </r>
    <r>
      <rPr>
        <sz val="10"/>
        <rFont val="宋体"/>
        <family val="3"/>
        <charset val="134"/>
      </rPr>
      <t xml:space="preserve">樘。
</t>
    </r>
    <r>
      <rPr>
        <sz val="10"/>
        <rFont val="Arial"/>
        <family val="2"/>
      </rPr>
      <t>2.</t>
    </r>
    <r>
      <rPr>
        <sz val="10"/>
        <rFont val="宋体"/>
        <family val="3"/>
        <charset val="134"/>
      </rPr>
      <t>窗户（</t>
    </r>
    <r>
      <rPr>
        <sz val="10"/>
        <rFont val="Arial"/>
        <family val="2"/>
      </rPr>
      <t>2230*1650</t>
    </r>
    <r>
      <rPr>
        <sz val="10"/>
        <rFont val="宋体"/>
        <family val="3"/>
        <charset val="134"/>
      </rPr>
      <t>）（含</t>
    </r>
    <r>
      <rPr>
        <sz val="10"/>
        <rFont val="Arial"/>
        <family val="2"/>
      </rPr>
      <t>200</t>
    </r>
    <r>
      <rPr>
        <sz val="10"/>
        <rFont val="宋体"/>
        <family val="3"/>
        <charset val="134"/>
      </rPr>
      <t>窗套）：</t>
    </r>
    <r>
      <rPr>
        <sz val="10"/>
        <rFont val="Arial"/>
        <family val="2"/>
      </rPr>
      <t>3</t>
    </r>
    <r>
      <rPr>
        <sz val="10"/>
        <rFont val="宋体"/>
        <family val="3"/>
        <charset val="134"/>
      </rPr>
      <t>樘。</t>
    </r>
  </si>
  <si>
    <r>
      <rPr>
        <sz val="10"/>
        <rFont val="宋体"/>
        <family val="3"/>
        <charset val="134"/>
      </rPr>
      <t>拆除金属门窗</t>
    </r>
  </si>
  <si>
    <r>
      <t>1.</t>
    </r>
    <r>
      <rPr>
        <sz val="10"/>
        <rFont val="宋体"/>
        <family val="3"/>
        <charset val="134"/>
      </rPr>
      <t>拆除门窗洞口尺寸：铝合窗</t>
    </r>
    <r>
      <rPr>
        <sz val="10"/>
        <rFont val="Arial"/>
        <family val="2"/>
      </rPr>
      <t>2100*2100mm</t>
    </r>
    <r>
      <rPr>
        <sz val="10"/>
        <rFont val="宋体"/>
        <family val="3"/>
        <charset val="134"/>
      </rPr>
      <t>、</t>
    </r>
    <r>
      <rPr>
        <sz val="10"/>
        <rFont val="Arial"/>
        <family val="2"/>
      </rPr>
      <t>2100*1800mm</t>
    </r>
    <r>
      <rPr>
        <sz val="10"/>
        <rFont val="宋体"/>
        <family val="3"/>
        <charset val="134"/>
      </rPr>
      <t>、</t>
    </r>
    <r>
      <rPr>
        <sz val="10"/>
        <rFont val="Arial"/>
        <family val="2"/>
      </rPr>
      <t>1800*1800mm</t>
    </r>
    <r>
      <rPr>
        <sz val="10"/>
        <rFont val="宋体"/>
        <family val="3"/>
        <charset val="134"/>
      </rPr>
      <t>、</t>
    </r>
    <r>
      <rPr>
        <sz val="10"/>
        <rFont val="Arial"/>
        <family val="2"/>
      </rPr>
      <t>700*700mm</t>
    </r>
    <r>
      <rPr>
        <sz val="10"/>
        <rFont val="宋体"/>
        <family val="3"/>
        <charset val="134"/>
      </rPr>
      <t>、</t>
    </r>
    <r>
      <rPr>
        <sz val="10"/>
        <rFont val="Arial"/>
        <family val="2"/>
      </rPr>
      <t>100*1200mm</t>
    </r>
  </si>
  <si>
    <r>
      <t>1.</t>
    </r>
    <r>
      <rPr>
        <sz val="10"/>
        <rFont val="宋体"/>
        <family val="3"/>
        <charset val="134"/>
      </rPr>
      <t>铝合金门</t>
    </r>
    <r>
      <rPr>
        <sz val="10"/>
        <rFont val="Arial"/>
        <family val="2"/>
      </rPr>
      <t>(1200*2400)</t>
    </r>
    <r>
      <rPr>
        <sz val="10"/>
        <rFont val="宋体"/>
        <family val="3"/>
        <charset val="134"/>
      </rPr>
      <t>：</t>
    </r>
    <r>
      <rPr>
        <sz val="10"/>
        <rFont val="Arial"/>
        <family val="2"/>
      </rPr>
      <t>1</t>
    </r>
    <r>
      <rPr>
        <sz val="10"/>
        <rFont val="宋体"/>
        <family val="3"/>
        <charset val="134"/>
      </rPr>
      <t xml:space="preserve">樘。
</t>
    </r>
    <r>
      <rPr>
        <sz val="10"/>
        <rFont val="Arial"/>
        <family val="2"/>
      </rPr>
      <t>1.</t>
    </r>
    <r>
      <rPr>
        <sz val="10"/>
        <rFont val="宋体"/>
        <family val="3"/>
        <charset val="134"/>
      </rPr>
      <t>窗户（</t>
    </r>
    <r>
      <rPr>
        <sz val="10"/>
        <rFont val="Arial"/>
        <family val="2"/>
      </rPr>
      <t>2230*1740</t>
    </r>
    <r>
      <rPr>
        <sz val="10"/>
        <rFont val="宋体"/>
        <family val="3"/>
        <charset val="134"/>
      </rPr>
      <t>）（含</t>
    </r>
    <r>
      <rPr>
        <sz val="10"/>
        <rFont val="Arial"/>
        <family val="2"/>
      </rPr>
      <t>200</t>
    </r>
    <r>
      <rPr>
        <sz val="10"/>
        <rFont val="宋体"/>
        <family val="3"/>
        <charset val="134"/>
      </rPr>
      <t>窗套）：</t>
    </r>
    <r>
      <rPr>
        <sz val="10"/>
        <rFont val="Arial"/>
        <family val="2"/>
      </rPr>
      <t>7</t>
    </r>
    <r>
      <rPr>
        <sz val="10"/>
        <rFont val="宋体"/>
        <family val="3"/>
        <charset val="134"/>
      </rPr>
      <t xml:space="preserve">樘。
</t>
    </r>
    <r>
      <rPr>
        <sz val="10"/>
        <rFont val="Arial"/>
        <family val="2"/>
      </rPr>
      <t>2.</t>
    </r>
    <r>
      <rPr>
        <sz val="10"/>
        <rFont val="宋体"/>
        <family val="3"/>
        <charset val="134"/>
      </rPr>
      <t>窗户（</t>
    </r>
    <r>
      <rPr>
        <sz val="10"/>
        <rFont val="Arial"/>
        <family val="2"/>
      </rPr>
      <t>2230*1650</t>
    </r>
    <r>
      <rPr>
        <sz val="10"/>
        <rFont val="宋体"/>
        <family val="3"/>
        <charset val="134"/>
      </rPr>
      <t>）（含</t>
    </r>
    <r>
      <rPr>
        <sz val="10"/>
        <rFont val="Arial"/>
        <family val="2"/>
      </rPr>
      <t>200</t>
    </r>
    <r>
      <rPr>
        <sz val="10"/>
        <rFont val="宋体"/>
        <family val="3"/>
        <charset val="134"/>
      </rPr>
      <t>窗套）：</t>
    </r>
    <r>
      <rPr>
        <sz val="10"/>
        <rFont val="Arial"/>
        <family val="2"/>
      </rPr>
      <t>3</t>
    </r>
    <r>
      <rPr>
        <sz val="10"/>
        <rFont val="宋体"/>
        <family val="3"/>
        <charset val="134"/>
      </rPr>
      <t xml:space="preserve">樘。
</t>
    </r>
    <r>
      <rPr>
        <sz val="10"/>
        <rFont val="Arial"/>
        <family val="2"/>
      </rPr>
      <t>3.</t>
    </r>
    <r>
      <rPr>
        <sz val="10"/>
        <rFont val="宋体"/>
        <family val="3"/>
        <charset val="134"/>
      </rPr>
      <t>窗户（</t>
    </r>
    <r>
      <rPr>
        <sz val="10"/>
        <rFont val="Arial"/>
        <family val="2"/>
      </rPr>
      <t>540*940</t>
    </r>
    <r>
      <rPr>
        <sz val="10"/>
        <rFont val="宋体"/>
        <family val="3"/>
        <charset val="134"/>
      </rPr>
      <t>）：</t>
    </r>
    <r>
      <rPr>
        <sz val="10"/>
        <rFont val="Arial"/>
        <family val="2"/>
      </rPr>
      <t>2</t>
    </r>
    <r>
      <rPr>
        <sz val="10"/>
        <rFont val="宋体"/>
        <family val="3"/>
        <charset val="134"/>
      </rPr>
      <t xml:space="preserve">樘。
</t>
    </r>
    <r>
      <rPr>
        <sz val="10"/>
        <rFont val="Arial"/>
        <family val="2"/>
      </rPr>
      <t>4.</t>
    </r>
    <r>
      <rPr>
        <sz val="10"/>
        <rFont val="宋体"/>
        <family val="3"/>
        <charset val="134"/>
      </rPr>
      <t>窗户（</t>
    </r>
    <r>
      <rPr>
        <sz val="10"/>
        <rFont val="Arial"/>
        <family val="2"/>
      </rPr>
      <t>940*1070</t>
    </r>
    <r>
      <rPr>
        <sz val="10"/>
        <rFont val="宋体"/>
        <family val="3"/>
        <charset val="134"/>
      </rPr>
      <t>）：</t>
    </r>
    <r>
      <rPr>
        <sz val="10"/>
        <rFont val="Arial"/>
        <family val="2"/>
      </rPr>
      <t>1</t>
    </r>
    <r>
      <rPr>
        <sz val="10"/>
        <rFont val="宋体"/>
        <family val="3"/>
        <charset val="134"/>
      </rPr>
      <t>樘。</t>
    </r>
    <r>
      <rPr>
        <sz val="10"/>
        <rFont val="Arial"/>
        <family val="2"/>
      </rPr>
      <t xml:space="preserve">          5.</t>
    </r>
    <r>
      <rPr>
        <sz val="10"/>
        <rFont val="宋体"/>
        <family val="3"/>
        <charset val="134"/>
      </rPr>
      <t>窗户（</t>
    </r>
    <r>
      <rPr>
        <sz val="10"/>
        <rFont val="Arial"/>
        <family val="2"/>
      </rPr>
      <t>2840*1650</t>
    </r>
    <r>
      <rPr>
        <sz val="10"/>
        <rFont val="宋体"/>
        <family val="3"/>
        <charset val="134"/>
      </rPr>
      <t>）：</t>
    </r>
    <r>
      <rPr>
        <sz val="10"/>
        <rFont val="Arial"/>
        <family val="2"/>
      </rPr>
      <t>1</t>
    </r>
    <r>
      <rPr>
        <sz val="10"/>
        <rFont val="宋体"/>
        <family val="3"/>
        <charset val="134"/>
      </rPr>
      <t>樘。</t>
    </r>
    <r>
      <rPr>
        <sz val="10"/>
        <rFont val="Arial"/>
        <family val="2"/>
      </rPr>
      <t xml:space="preserve">         6.</t>
    </r>
    <r>
      <rPr>
        <sz val="10"/>
        <rFont val="宋体"/>
        <family val="3"/>
        <charset val="134"/>
      </rPr>
      <t>窗户（</t>
    </r>
    <r>
      <rPr>
        <sz val="10"/>
        <rFont val="Arial"/>
        <family val="2"/>
      </rPr>
      <t>2840*1740</t>
    </r>
    <r>
      <rPr>
        <sz val="10"/>
        <rFont val="宋体"/>
        <family val="3"/>
        <charset val="134"/>
      </rPr>
      <t>）</t>
    </r>
    <r>
      <rPr>
        <sz val="10"/>
        <rFont val="Arial"/>
        <family val="2"/>
      </rPr>
      <t>1</t>
    </r>
    <r>
      <rPr>
        <sz val="10"/>
        <rFont val="宋体"/>
        <family val="3"/>
        <charset val="134"/>
      </rPr>
      <t>樘</t>
    </r>
  </si>
  <si>
    <r>
      <rPr>
        <sz val="10"/>
        <rFont val="宋体"/>
        <family val="3"/>
        <charset val="134"/>
      </rPr>
      <t>拆除木门窗</t>
    </r>
  </si>
  <si>
    <r>
      <t>1.</t>
    </r>
    <r>
      <rPr>
        <sz val="10"/>
        <rFont val="宋体"/>
        <family val="3"/>
        <charset val="134"/>
      </rPr>
      <t>拆除门窗洞口尺寸：木质门（</t>
    </r>
    <r>
      <rPr>
        <sz val="10"/>
        <rFont val="Arial"/>
        <family val="2"/>
      </rPr>
      <t>1000*2100</t>
    </r>
    <r>
      <rPr>
        <sz val="10"/>
        <rFont val="宋体"/>
        <family val="3"/>
        <charset val="134"/>
      </rPr>
      <t>）</t>
    </r>
  </si>
  <si>
    <r>
      <t>1.</t>
    </r>
    <r>
      <rPr>
        <sz val="10"/>
        <rFont val="宋体"/>
        <family val="3"/>
        <charset val="134"/>
      </rPr>
      <t>木门</t>
    </r>
    <r>
      <rPr>
        <sz val="10"/>
        <rFont val="Arial"/>
        <family val="2"/>
      </rPr>
      <t>(</t>
    </r>
    <r>
      <rPr>
        <sz val="10"/>
        <rFont val="宋体"/>
        <family val="3"/>
        <charset val="134"/>
      </rPr>
      <t>含门套）（</t>
    </r>
    <r>
      <rPr>
        <sz val="10"/>
        <rFont val="Arial"/>
        <family val="2"/>
      </rPr>
      <t>1000*2100)</t>
    </r>
    <r>
      <rPr>
        <sz val="10"/>
        <rFont val="宋体"/>
        <family val="3"/>
        <charset val="134"/>
      </rPr>
      <t>：</t>
    </r>
    <r>
      <rPr>
        <sz val="10"/>
        <rFont val="Arial"/>
        <family val="2"/>
      </rPr>
      <t>3</t>
    </r>
    <r>
      <rPr>
        <sz val="10"/>
        <rFont val="宋体"/>
        <family val="3"/>
        <charset val="134"/>
      </rPr>
      <t>樘。</t>
    </r>
  </si>
  <si>
    <r>
      <rPr>
        <sz val="10"/>
        <rFont val="宋体"/>
        <family val="3"/>
        <charset val="134"/>
      </rPr>
      <t>拆除天棚面龙骨及饰面</t>
    </r>
  </si>
  <si>
    <r>
      <t>1.</t>
    </r>
    <r>
      <rPr>
        <sz val="10"/>
        <rFont val="宋体"/>
        <family val="3"/>
        <charset val="134"/>
      </rPr>
      <t>名称：铝扣板龙骨及面层拆除</t>
    </r>
  </si>
  <si>
    <r>
      <rPr>
        <sz val="10"/>
        <rFont val="宋体"/>
        <family val="3"/>
        <charset val="134"/>
      </rPr>
      <t>铲除涂料面</t>
    </r>
    <r>
      <rPr>
        <sz val="10"/>
        <rFont val="Arial"/>
        <family val="2"/>
      </rPr>
      <t>-</t>
    </r>
    <r>
      <rPr>
        <sz val="10"/>
        <rFont val="宋体"/>
        <family val="3"/>
        <charset val="134"/>
      </rPr>
      <t>外墙</t>
    </r>
  </si>
  <si>
    <r>
      <t>1.</t>
    </r>
    <r>
      <rPr>
        <sz val="10"/>
        <rFont val="宋体"/>
        <family val="3"/>
        <charset val="134"/>
      </rPr>
      <t>名称：铲除外墙涂料</t>
    </r>
  </si>
  <si>
    <r>
      <t>1.</t>
    </r>
    <r>
      <rPr>
        <sz val="10"/>
        <rFont val="宋体"/>
        <family val="3"/>
        <charset val="134"/>
      </rPr>
      <t>外墙涂料及抹灰：</t>
    </r>
    <r>
      <rPr>
        <sz val="10"/>
        <rFont val="Arial"/>
        <family val="2"/>
      </rPr>
      <t>260.68m2</t>
    </r>
    <r>
      <rPr>
        <sz val="10"/>
        <rFont val="宋体"/>
        <family val="3"/>
        <charset val="134"/>
      </rPr>
      <t>（高度暂按</t>
    </r>
    <r>
      <rPr>
        <sz val="10"/>
        <rFont val="Arial"/>
        <family val="2"/>
      </rPr>
      <t>4.9m</t>
    </r>
    <r>
      <rPr>
        <sz val="10"/>
        <rFont val="宋体"/>
        <family val="3"/>
        <charset val="134"/>
      </rPr>
      <t xml:space="preserve">计算）。
</t>
    </r>
    <r>
      <rPr>
        <sz val="10"/>
        <rFont val="Arial"/>
        <family val="2"/>
      </rPr>
      <t>1.</t>
    </r>
    <r>
      <rPr>
        <sz val="10"/>
        <rFont val="宋体"/>
        <family val="3"/>
        <charset val="134"/>
      </rPr>
      <t>外墙全部铲除</t>
    </r>
    <r>
      <rPr>
        <sz val="10"/>
        <rFont val="Arial"/>
        <family val="2"/>
      </rPr>
      <t>537.57m2</t>
    </r>
  </si>
  <si>
    <r>
      <rPr>
        <sz val="10"/>
        <rFont val="宋体"/>
        <family val="3"/>
        <charset val="134"/>
      </rPr>
      <t>拆除蹲便器</t>
    </r>
  </si>
  <si>
    <r>
      <t>1.</t>
    </r>
    <r>
      <rPr>
        <sz val="10"/>
        <rFont val="宋体"/>
        <family val="3"/>
        <charset val="134"/>
      </rPr>
      <t>名称：蹲便器拆除</t>
    </r>
  </si>
  <si>
    <r>
      <rPr>
        <sz val="10"/>
        <rFont val="宋体"/>
        <family val="3"/>
        <charset val="134"/>
      </rPr>
      <t>拆除小便器</t>
    </r>
  </si>
  <si>
    <r>
      <t>1.</t>
    </r>
    <r>
      <rPr>
        <sz val="10"/>
        <rFont val="宋体"/>
        <family val="3"/>
        <charset val="134"/>
      </rPr>
      <t>名称：小便器拆除</t>
    </r>
  </si>
  <si>
    <r>
      <rPr>
        <sz val="10"/>
        <rFont val="宋体"/>
        <family val="3"/>
        <charset val="134"/>
      </rPr>
      <t>管道拆除</t>
    </r>
  </si>
  <si>
    <r>
      <t>1.</t>
    </r>
    <r>
      <rPr>
        <sz val="10"/>
        <rFont val="宋体"/>
        <family val="3"/>
        <charset val="134"/>
      </rPr>
      <t>拆除给排水雨污水管道</t>
    </r>
  </si>
  <si>
    <r>
      <rPr>
        <sz val="10"/>
        <rFont val="宋体"/>
        <family val="3"/>
        <charset val="134"/>
      </rPr>
      <t>暖气片拆除</t>
    </r>
  </si>
  <si>
    <r>
      <t>1.</t>
    </r>
    <r>
      <rPr>
        <sz val="10"/>
        <rFont val="宋体"/>
        <family val="3"/>
        <charset val="134"/>
      </rPr>
      <t>拆除暖气片</t>
    </r>
  </si>
  <si>
    <r>
      <rPr>
        <sz val="10"/>
        <rFont val="宋体"/>
        <family val="3"/>
        <charset val="134"/>
      </rPr>
      <t>配电箱拆除</t>
    </r>
  </si>
  <si>
    <r>
      <t>1.</t>
    </r>
    <r>
      <rPr>
        <sz val="10"/>
        <rFont val="宋体"/>
        <family val="3"/>
        <charset val="134"/>
      </rPr>
      <t>配电箱、盘、板拆除</t>
    </r>
    <r>
      <rPr>
        <sz val="10"/>
        <rFont val="Arial"/>
        <family val="2"/>
      </rPr>
      <t xml:space="preserve"> </t>
    </r>
    <r>
      <rPr>
        <sz val="10"/>
        <rFont val="宋体"/>
        <family val="3"/>
        <charset val="134"/>
      </rPr>
      <t>半周长</t>
    </r>
    <r>
      <rPr>
        <sz val="10"/>
        <rFont val="Arial"/>
        <family val="2"/>
      </rPr>
      <t>1.1m</t>
    </r>
    <r>
      <rPr>
        <sz val="10"/>
        <rFont val="宋体"/>
        <family val="3"/>
        <charset val="134"/>
      </rPr>
      <t>以内</t>
    </r>
  </si>
  <si>
    <r>
      <rPr>
        <sz val="10"/>
        <rFont val="宋体"/>
        <family val="3"/>
        <charset val="134"/>
      </rPr>
      <t>拆除卫生间墙砖</t>
    </r>
  </si>
  <si>
    <r>
      <t>1.</t>
    </r>
    <r>
      <rPr>
        <sz val="10"/>
        <rFont val="宋体"/>
        <family val="3"/>
        <charset val="134"/>
      </rPr>
      <t>名称：墙砖拆除，包含抹灰层</t>
    </r>
  </si>
  <si>
    <r>
      <rPr>
        <sz val="10"/>
        <rFont val="宋体"/>
        <family val="3"/>
        <charset val="134"/>
      </rPr>
      <t>拆除卫生间地砖</t>
    </r>
  </si>
  <si>
    <r>
      <t>1.</t>
    </r>
    <r>
      <rPr>
        <sz val="10"/>
        <rFont val="宋体"/>
        <family val="3"/>
        <charset val="134"/>
      </rPr>
      <t>拆除地砖，包含垫层</t>
    </r>
  </si>
  <si>
    <r>
      <t>3.</t>
    </r>
    <r>
      <rPr>
        <sz val="10"/>
        <rFont val="宋体"/>
        <family val="3"/>
        <charset val="134"/>
      </rPr>
      <t>地台：高</t>
    </r>
    <r>
      <rPr>
        <sz val="10"/>
        <rFont val="Arial"/>
        <family val="2"/>
      </rPr>
      <t>200</t>
    </r>
    <r>
      <rPr>
        <sz val="10"/>
        <rFont val="宋体"/>
        <family val="3"/>
        <charset val="134"/>
      </rPr>
      <t>，面积：</t>
    </r>
    <r>
      <rPr>
        <sz val="10"/>
        <rFont val="Arial"/>
        <family val="2"/>
      </rPr>
      <t>34.02m2</t>
    </r>
    <r>
      <rPr>
        <sz val="10"/>
        <rFont val="宋体"/>
        <family val="3"/>
        <charset val="134"/>
      </rPr>
      <t>。</t>
    </r>
  </si>
  <si>
    <r>
      <rPr>
        <sz val="10"/>
        <rFont val="宋体"/>
        <family val="3"/>
        <charset val="134"/>
      </rPr>
      <t>屋面防水拆除</t>
    </r>
  </si>
  <si>
    <r>
      <t>1.</t>
    </r>
    <r>
      <rPr>
        <sz val="10"/>
        <rFont val="宋体"/>
        <family val="3"/>
        <charset val="134"/>
      </rPr>
      <t>拆除防水层</t>
    </r>
    <r>
      <rPr>
        <sz val="10"/>
        <rFont val="Arial"/>
        <family val="2"/>
      </rPr>
      <t xml:space="preserve">               
2.</t>
    </r>
    <r>
      <rPr>
        <sz val="10"/>
        <rFont val="宋体"/>
        <family val="3"/>
        <charset val="134"/>
      </rPr>
      <t>女儿墙底部</t>
    </r>
    <r>
      <rPr>
        <sz val="10"/>
        <rFont val="Arial"/>
        <family val="2"/>
      </rPr>
      <t>0.8m</t>
    </r>
    <r>
      <rPr>
        <sz val="10"/>
        <rFont val="宋体"/>
        <family val="3"/>
        <charset val="134"/>
      </rPr>
      <t xml:space="preserve">高范围内保温层拆除
</t>
    </r>
    <r>
      <rPr>
        <sz val="10"/>
        <rFont val="Arial"/>
        <family val="2"/>
      </rPr>
      <t>3.</t>
    </r>
    <r>
      <rPr>
        <sz val="10"/>
        <rFont val="宋体"/>
        <family val="3"/>
        <charset val="134"/>
      </rPr>
      <t>伸缩缝镀锌铁皮盖板拆除</t>
    </r>
  </si>
  <si>
    <r>
      <rPr>
        <sz val="10"/>
        <rFont val="宋体"/>
        <family val="3"/>
        <charset val="134"/>
      </rPr>
      <t>卫生间给排水管道</t>
    </r>
  </si>
  <si>
    <r>
      <rPr>
        <sz val="10"/>
        <rFont val="宋体"/>
        <family val="3"/>
        <charset val="134"/>
      </rPr>
      <t>垃圾外运</t>
    </r>
  </si>
  <si>
    <r>
      <rPr>
        <sz val="10"/>
        <rFont val="宋体"/>
        <family val="3"/>
        <charset val="134"/>
      </rPr>
      <t>拆除工程、施工过程中产生的垃圾机械装车、外运，运距自行考虑</t>
    </r>
  </si>
  <si>
    <r>
      <rPr>
        <sz val="10"/>
        <rFont val="宋体"/>
        <family val="3"/>
        <charset val="134"/>
      </rPr>
      <t>包含机械装车，垃圾外运，量以预算定额为准</t>
    </r>
  </si>
  <si>
    <r>
      <rPr>
        <b/>
        <sz val="11"/>
        <rFont val="宋体"/>
        <family val="3"/>
        <charset val="134"/>
      </rPr>
      <t>投标报价合计</t>
    </r>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</si>
</sst>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Red]\(0.00\)"/>
    <numFmt numFmtId="177" formatCode="0.00_ "/>
    <numFmt numFmtId="178" formatCode="#,##0.00_ "/>
  </numFmts>
  <fonts count="33">
    <font>
      <sz val="12"/>
      <name val="宋体"/>
      <charset val="134"/>
    </font>
    <font>
      <b/>
      <sz val="9"/>
      <name val="Arial"/>
      <family val="2"/>
    </font>
    <font>
      <sz val="10"/>
      <name val="Arial"/>
      <family val="2"/>
    </font>
    <font>
      <sz val="9"/>
      <name val="Arial"/>
      <family val="2"/>
    </font>
    <font>
      <sz val="11"/>
      <name val="Arial"/>
      <family val="2"/>
    </font>
    <font>
      <sz val="12"/>
      <name val="Arial"/>
      <family val="2"/>
    </font>
    <font>
      <sz val="20"/>
      <name val="Arial"/>
      <family val="2"/>
    </font>
    <font>
      <b/>
      <sz val="10"/>
      <name val="Arial"/>
      <family val="2"/>
    </font>
    <font>
      <b/>
      <sz val="11"/>
      <name val="Arial"/>
      <family val="2"/>
    </font>
    <font>
      <sz val="9"/>
      <name val="宋体"/>
      <family val="3"/>
      <charset val="134"/>
    </font>
    <font>
      <b/>
      <sz val="20"/>
      <name val="Arial"/>
      <family val="2"/>
    </font>
    <font>
      <b/>
      <sz val="16"/>
      <name val="Arial"/>
      <family val="2"/>
    </font>
    <font>
      <sz val="11"/>
      <color theme="1"/>
      <name val="宋体"/>
      <family val="3"/>
      <charset val="134"/>
      <scheme val="minor"/>
    </font>
    <font>
      <sz val="10"/>
      <name val="Helv"/>
      <family val="2"/>
    </font>
    <font>
      <b/>
      <sz val="10"/>
      <name val="宋体"/>
      <family val="3"/>
      <charset val="134"/>
    </font>
    <font>
      <sz val="12"/>
      <name val="宋体"/>
      <family val="3"/>
      <charset val="134"/>
    </font>
    <font>
      <b/>
      <sz val="10"/>
      <name val="微软雅黑"/>
      <family val="2"/>
      <charset val="134"/>
    </font>
    <font>
      <b/>
      <sz val="16"/>
      <name val="微软雅黑"/>
      <family val="3"/>
      <charset val="134"/>
    </font>
    <font>
      <b/>
      <sz val="10"/>
      <name val="宋体"/>
      <family val="2"/>
      <charset val="134"/>
    </font>
    <font>
      <sz val="9"/>
      <color theme="1"/>
      <name val="宋体"/>
      <family val="3"/>
      <charset val="134"/>
      <scheme val="minor"/>
    </font>
    <font>
      <b/>
      <sz val="15"/>
      <name val="Arial"/>
      <family val="2"/>
    </font>
    <font>
      <b/>
      <sz val="15"/>
      <name val="宋体"/>
      <family val="3"/>
      <charset val="134"/>
    </font>
    <font>
      <sz val="25"/>
      <name val="Arial"/>
      <family val="2"/>
    </font>
    <font>
      <b/>
      <sz val="12"/>
      <name val="Arial"/>
      <family val="2"/>
    </font>
    <font>
      <b/>
      <sz val="12"/>
      <name val="宋体"/>
      <family val="3"/>
      <charset val="134"/>
    </font>
    <font>
      <b/>
      <sz val="12"/>
      <name val="宋体"/>
      <family val="2"/>
      <charset val="134"/>
    </font>
    <font>
      <sz val="10"/>
      <name val="宋体"/>
      <family val="3"/>
      <charset val="134"/>
    </font>
    <font>
      <b/>
      <sz val="11"/>
      <name val="宋体"/>
      <family val="3"/>
      <charset val="134"/>
    </font>
    <font>
      <b/>
      <sz val="10"/>
      <color theme="1"/>
      <name val="Arial"/>
      <family val="2"/>
    </font>
    <font>
      <b/>
      <sz val="10"/>
      <color theme="1"/>
      <name val="宋体"/>
      <family val="3"/>
      <charset val="134"/>
    </font>
    <font>
      <sz val="10"/>
      <color rgb="FFFF0000"/>
      <name val="Arial"/>
      <family val="2"/>
    </font>
    <font>
      <sz val="10"/>
      <color theme="1"/>
      <name val="宋体"/>
      <family val="3"/>
      <charset val="134"/>
    </font>
    <font>
      <sz val="10"/>
      <color theme="9"/>
      <name val="Arial"/>
      <family val="2"/>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s>
  <cellStyleXfs count="9">
    <xf numFmtId="0" fontId="0" fillId="0" borderId="0"/>
    <xf numFmtId="0" fontId="15" fillId="0" borderId="0"/>
    <xf numFmtId="0" fontId="15" fillId="0" borderId="0"/>
    <xf numFmtId="0" fontId="15" fillId="0" borderId="0"/>
    <xf numFmtId="0" fontId="12" fillId="0" borderId="0">
      <alignment vertical="center"/>
    </xf>
    <xf numFmtId="0" fontId="13" fillId="0" borderId="0"/>
    <xf numFmtId="0" fontId="12" fillId="0" borderId="0">
      <alignment vertical="center"/>
    </xf>
    <xf numFmtId="0" fontId="15" fillId="0" borderId="0"/>
    <xf numFmtId="0" fontId="19" fillId="0" borderId="0"/>
  </cellStyleXfs>
  <cellXfs count="75">
    <xf numFmtId="0" fontId="0" fillId="0" borderId="0" xfId="0" applyAlignment="1">
      <alignment vertical="center"/>
    </xf>
    <xf numFmtId="0" fontId="1" fillId="0" borderId="0" xfId="0" applyFont="1"/>
    <xf numFmtId="0" fontId="2" fillId="0" borderId="0" xfId="0" applyFont="1"/>
    <xf numFmtId="0" fontId="3" fillId="0" borderId="0" xfId="0" applyFont="1" applyAlignment="1">
      <alignment horizontal="center" vertical="center"/>
    </xf>
    <xf numFmtId="0" fontId="4" fillId="0" borderId="0" xfId="0" applyFont="1" applyAlignment="1">
      <alignment horizontal="center" vertical="center"/>
    </xf>
    <xf numFmtId="176" fontId="4" fillId="0" borderId="0" xfId="0" applyNumberFormat="1" applyFont="1" applyAlignment="1">
      <alignment horizontal="center" vertical="center"/>
    </xf>
    <xf numFmtId="0" fontId="4" fillId="0" borderId="0" xfId="0" applyFont="1" applyAlignment="1">
      <alignment horizontal="right" vertical="center"/>
    </xf>
    <xf numFmtId="0" fontId="5" fillId="0" borderId="0" xfId="0" applyFont="1"/>
    <xf numFmtId="0" fontId="3" fillId="0" borderId="0" xfId="0" applyFont="1"/>
    <xf numFmtId="0" fontId="6" fillId="0" borderId="0" xfId="0" applyFont="1"/>
    <xf numFmtId="176" fontId="3" fillId="0" borderId="0" xfId="0" applyNumberFormat="1" applyFont="1" applyAlignment="1">
      <alignment horizontal="center" vertical="center"/>
    </xf>
    <xf numFmtId="0" fontId="3" fillId="0" borderId="0" xfId="0" applyFont="1" applyAlignment="1">
      <alignment horizontal="right" vertical="center"/>
    </xf>
    <xf numFmtId="0" fontId="1" fillId="0" borderId="0" xfId="0" applyFont="1" applyAlignment="1">
      <alignment horizontal="center" vertical="center"/>
    </xf>
    <xf numFmtId="0" fontId="10" fillId="0" borderId="0" xfId="0" applyFont="1"/>
    <xf numFmtId="176" fontId="8" fillId="0" borderId="0" xfId="0" applyNumberFormat="1" applyFont="1" applyAlignment="1">
      <alignment horizontal="center" vertical="center"/>
    </xf>
    <xf numFmtId="0" fontId="7" fillId="0" borderId="0" xfId="0" applyFont="1" applyAlignment="1">
      <alignment vertical="center" wrapText="1"/>
    </xf>
    <xf numFmtId="0" fontId="3" fillId="0" borderId="0" xfId="0" applyFont="1" applyAlignment="1">
      <alignment vertical="center" wrapText="1"/>
    </xf>
    <xf numFmtId="0" fontId="1" fillId="0" borderId="0" xfId="0" applyFont="1" applyAlignment="1">
      <alignment vertical="center" wrapText="1"/>
    </xf>
    <xf numFmtId="0" fontId="3" fillId="0" borderId="0" xfId="0" applyFont="1" applyAlignment="1">
      <alignment horizontal="center" vertical="center" wrapText="1"/>
    </xf>
    <xf numFmtId="0" fontId="1" fillId="0" borderId="0" xfId="0" applyFont="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vertical="center" wrapText="1"/>
    </xf>
    <xf numFmtId="0" fontId="2" fillId="0" borderId="2" xfId="0" applyFont="1" applyBorder="1" applyAlignment="1">
      <alignment horizontal="center" vertical="center" wrapText="1"/>
    </xf>
    <xf numFmtId="176" fontId="2" fillId="0" borderId="2" xfId="0" applyNumberFormat="1" applyFont="1" applyBorder="1" applyAlignment="1">
      <alignment horizontal="center" vertical="center"/>
    </xf>
    <xf numFmtId="0" fontId="7" fillId="0" borderId="2" xfId="0" applyFont="1" applyBorder="1" applyAlignment="1">
      <alignment horizontal="center" vertical="center" wrapText="1"/>
    </xf>
    <xf numFmtId="3" fontId="7" fillId="0" borderId="2" xfId="7" applyNumberFormat="1" applyFont="1" applyBorder="1" applyAlignment="1">
      <alignment horizontal="center" vertical="center" wrapText="1"/>
    </xf>
    <xf numFmtId="176" fontId="2" fillId="0" borderId="2" xfId="0" applyNumberFormat="1" applyFont="1" applyBorder="1" applyAlignment="1" applyProtection="1">
      <alignment horizontal="center" vertical="center"/>
      <protection locked="0"/>
    </xf>
    <xf numFmtId="178" fontId="2" fillId="0" borderId="2" xfId="0" applyNumberFormat="1" applyFont="1" applyBorder="1" applyAlignment="1">
      <alignment horizontal="right" vertical="center"/>
    </xf>
    <xf numFmtId="0" fontId="7" fillId="0" borderId="2" xfId="0" applyFont="1" applyBorder="1" applyAlignment="1">
      <alignment horizontal="center" vertical="center"/>
    </xf>
    <xf numFmtId="0" fontId="20" fillId="0" borderId="0" xfId="1" applyFont="1" applyAlignment="1">
      <alignment horizontal="center" vertical="center" wrapText="1"/>
    </xf>
    <xf numFmtId="0" fontId="5" fillId="0" borderId="0" xfId="1" applyFont="1" applyAlignment="1">
      <alignment vertical="center" wrapText="1"/>
    </xf>
    <xf numFmtId="0" fontId="22" fillId="0" borderId="0" xfId="1" applyFont="1" applyAlignment="1">
      <alignment vertical="center" wrapText="1"/>
    </xf>
    <xf numFmtId="0" fontId="5" fillId="0" borderId="0" xfId="1" applyFont="1" applyAlignment="1">
      <alignment horizontal="left" vertical="center" wrapText="1"/>
    </xf>
    <xf numFmtId="0" fontId="5" fillId="0" borderId="0" xfId="1" applyFont="1" applyAlignment="1">
      <alignment vertical="distributed" wrapText="1"/>
    </xf>
    <xf numFmtId="0" fontId="23" fillId="0" borderId="0" xfId="1" applyFont="1" applyAlignment="1">
      <alignment vertical="center" wrapText="1"/>
    </xf>
    <xf numFmtId="0" fontId="7" fillId="0" borderId="0" xfId="0" applyFont="1" applyAlignment="1">
      <alignment horizontal="left" vertical="center" wrapText="1"/>
    </xf>
    <xf numFmtId="0" fontId="3" fillId="0" borderId="0" xfId="0" applyFont="1" applyAlignment="1">
      <alignment horizontal="left" vertical="center" wrapText="1"/>
    </xf>
    <xf numFmtId="0" fontId="1" fillId="0" borderId="0" xfId="0" applyFont="1" applyAlignment="1">
      <alignment horizontal="left" vertical="center" wrapText="1"/>
    </xf>
    <xf numFmtId="0" fontId="2" fillId="0" borderId="2" xfId="8" applyFont="1" applyBorder="1" applyAlignment="1">
      <alignment horizontal="center" vertical="center" wrapText="1"/>
    </xf>
    <xf numFmtId="0" fontId="2" fillId="0" borderId="2" xfId="8" applyFont="1" applyBorder="1" applyAlignment="1">
      <alignment horizontal="left" vertical="center" wrapText="1"/>
    </xf>
    <xf numFmtId="0" fontId="2" fillId="0" borderId="2" xfId="0" applyFont="1" applyBorder="1" applyAlignment="1">
      <alignment horizontal="left" vertical="center" wrapText="1"/>
    </xf>
    <xf numFmtId="3" fontId="2" fillId="0" borderId="2" xfId="0" applyNumberFormat="1" applyFont="1" applyBorder="1" applyAlignment="1">
      <alignment horizontal="left" vertical="center" wrapText="1"/>
    </xf>
    <xf numFmtId="0" fontId="4" fillId="0" borderId="0" xfId="0" applyFont="1" applyAlignment="1">
      <alignment horizontal="left" vertical="center" wrapText="1"/>
    </xf>
    <xf numFmtId="0" fontId="7" fillId="0" borderId="2" xfId="0" applyFont="1" applyBorder="1" applyAlignment="1">
      <alignment vertical="center" wrapText="1"/>
    </xf>
    <xf numFmtId="0" fontId="2" fillId="0" borderId="2" xfId="8" applyFont="1" applyBorder="1" applyAlignment="1">
      <alignment vertical="center" wrapText="1"/>
    </xf>
    <xf numFmtId="0" fontId="28" fillId="0" borderId="4" xfId="0" applyFont="1" applyBorder="1" applyAlignment="1">
      <alignment horizontal="center" vertical="center"/>
    </xf>
    <xf numFmtId="0" fontId="2" fillId="0" borderId="4" xfId="0" applyFont="1" applyBorder="1" applyAlignment="1">
      <alignment horizontal="center" vertical="center"/>
    </xf>
    <xf numFmtId="0" fontId="28" fillId="0" borderId="2" xfId="0" applyFont="1" applyBorder="1" applyAlignment="1">
      <alignment horizontal="center" vertical="center"/>
    </xf>
    <xf numFmtId="0" fontId="7" fillId="0" borderId="4" xfId="8"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xf>
    <xf numFmtId="0" fontId="7" fillId="0" borderId="0" xfId="0" applyFont="1" applyAlignment="1">
      <alignment horizontal="left" vertical="center"/>
    </xf>
    <xf numFmtId="177" fontId="7" fillId="0" borderId="2" xfId="0" applyNumberFormat="1" applyFont="1" applyBorder="1" applyAlignment="1">
      <alignment horizontal="center" vertical="center" wrapText="1"/>
    </xf>
    <xf numFmtId="176" fontId="7" fillId="0" borderId="2" xfId="7" applyNumberFormat="1" applyFont="1" applyBorder="1" applyAlignment="1">
      <alignment horizontal="center" vertical="center" wrapText="1"/>
    </xf>
    <xf numFmtId="0" fontId="28" fillId="0" borderId="3" xfId="0" applyFont="1" applyBorder="1" applyAlignment="1">
      <alignment horizontal="left" vertical="center"/>
    </xf>
    <xf numFmtId="0" fontId="28" fillId="0" borderId="4" xfId="0" applyFont="1" applyBorder="1" applyAlignment="1">
      <alignment vertical="center" wrapText="1"/>
    </xf>
    <xf numFmtId="0" fontId="28" fillId="0" borderId="4" xfId="0" applyFont="1" applyBorder="1" applyAlignment="1">
      <alignment vertical="center"/>
    </xf>
    <xf numFmtId="0" fontId="2" fillId="0" borderId="4" xfId="0" applyFont="1" applyBorder="1" applyAlignment="1">
      <alignment vertical="center" wrapText="1"/>
    </xf>
    <xf numFmtId="0" fontId="2" fillId="0" borderId="5" xfId="0" applyFont="1" applyBorder="1" applyAlignment="1">
      <alignment horizontal="left" vertical="center" wrapText="1"/>
    </xf>
    <xf numFmtId="0" fontId="28" fillId="0" borderId="2" xfId="0" applyFont="1" applyBorder="1" applyAlignment="1">
      <alignment horizontal="left" vertical="center" wrapText="1"/>
    </xf>
    <xf numFmtId="0" fontId="30" fillId="0" borderId="2" xfId="0" applyFont="1" applyBorder="1" applyAlignment="1">
      <alignment horizontal="left" vertical="center" wrapText="1"/>
    </xf>
    <xf numFmtId="0" fontId="28" fillId="0" borderId="5" xfId="0" applyFont="1" applyBorder="1" applyAlignment="1">
      <alignment horizontal="left" vertical="center" wrapText="1"/>
    </xf>
    <xf numFmtId="0" fontId="2" fillId="2" borderId="2" xfId="8" applyFont="1" applyFill="1" applyBorder="1" applyAlignment="1">
      <alignment horizontal="left" vertical="center" wrapText="1"/>
    </xf>
    <xf numFmtId="0" fontId="28" fillId="0" borderId="3" xfId="0" applyFont="1" applyBorder="1" applyAlignment="1">
      <alignment horizontal="left" vertical="center" wrapText="1"/>
    </xf>
    <xf numFmtId="0" fontId="28" fillId="0" borderId="2" xfId="0" applyFont="1" applyBorder="1" applyAlignment="1">
      <alignment horizontal="left" vertical="center"/>
    </xf>
    <xf numFmtId="0" fontId="28" fillId="0" borderId="2" xfId="0" applyFont="1" applyBorder="1" applyAlignment="1">
      <alignment vertical="center" wrapText="1"/>
    </xf>
    <xf numFmtId="0" fontId="2" fillId="0" borderId="6" xfId="0" applyFont="1" applyBorder="1" applyAlignment="1">
      <alignment horizontal="left" vertical="center" wrapText="1"/>
    </xf>
    <xf numFmtId="0" fontId="7" fillId="0" borderId="2" xfId="8" applyFont="1" applyBorder="1" applyAlignment="1">
      <alignment horizontal="left" vertical="center"/>
    </xf>
    <xf numFmtId="0" fontId="7" fillId="0" borderId="4" xfId="8" applyFont="1" applyBorder="1" applyAlignment="1">
      <alignment vertical="center" wrapText="1"/>
    </xf>
    <xf numFmtId="0" fontId="7" fillId="0" borderId="5" xfId="8" applyFont="1" applyBorder="1" applyAlignment="1">
      <alignment horizontal="left" vertical="center" wrapText="1"/>
    </xf>
    <xf numFmtId="0" fontId="2" fillId="2" borderId="2" xfId="8" applyFont="1" applyFill="1" applyBorder="1" applyAlignment="1">
      <alignment vertical="center" wrapText="1"/>
    </xf>
    <xf numFmtId="0" fontId="2" fillId="0" borderId="2" xfId="0" applyFont="1" applyBorder="1" applyAlignment="1" applyProtection="1">
      <alignment horizontal="left" vertical="center" wrapText="1"/>
      <protection locked="0"/>
    </xf>
    <xf numFmtId="0" fontId="11" fillId="0" borderId="0" xfId="0" applyFont="1" applyAlignment="1">
      <alignment horizontal="center" vertical="center"/>
    </xf>
    <xf numFmtId="0" fontId="7" fillId="0" borderId="1" xfId="0" applyFont="1" applyBorder="1" applyAlignment="1">
      <alignment horizontal="center" vertical="center" wrapText="1"/>
    </xf>
    <xf numFmtId="0" fontId="8" fillId="0" borderId="2" xfId="0" applyFont="1" applyBorder="1" applyAlignment="1">
      <alignment horizontal="center" vertical="center"/>
    </xf>
  </cellXfs>
  <cellStyles count="9">
    <cellStyle name="Normal" xfId="8" xr:uid="{87513A12-FE38-4260-92BA-D8E5105BDBC9}"/>
    <cellStyle name="常规" xfId="0" builtinId="0"/>
    <cellStyle name="常规 12" xfId="1" xr:uid="{00000000-0005-0000-0000-000001000000}"/>
    <cellStyle name="常规 13" xfId="2" xr:uid="{00000000-0005-0000-0000-000002000000}"/>
    <cellStyle name="常规 2 7" xfId="3" xr:uid="{00000000-0005-0000-0000-000003000000}"/>
    <cellStyle name="常规 3" xfId="7" xr:uid="{00000000-0005-0000-0000-000004000000}"/>
    <cellStyle name="常规 4 2" xfId="4" xr:uid="{00000000-0005-0000-0000-000005000000}"/>
    <cellStyle name="常规 4 3" xfId="6" xr:uid="{00000000-0005-0000-0000-000006000000}"/>
    <cellStyle name="样式 1" xfId="5"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showZeros="0" showOutlineSymbols="0" defaultGridColor="0" colorId="0" zoomScaleSheetLayoutView="4" workbookViewId="0"/>
  </sheetViews>
  <sheetFormatPr defaultColWidth="9" defaultRowHeight="14.25"/>
  <sheetData/>
  <sheetProtection algorithmName="SHA-512" hashValue="l/FuyKPSaJJ3G/4C/QMVxJulg/UuY03vPlHtu16FYBRydc1zj4qFYRV3o2hEG9vamuEJYwkI0IggYPlSFk3T5Q==" saltValue="YqWlbcMS8Tvl7CcHKQz3PA==" spinCount="100000" sheet="1"/>
  <phoneticPr fontId="9"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7046B-4847-4FD2-8442-7C038A2EC705}">
  <dimension ref="A1:AZ9"/>
  <sheetViews>
    <sheetView showGridLines="0" view="pageBreakPreview" zoomScaleNormal="100" workbookViewId="0">
      <selection activeCell="A2" sqref="A2:A9"/>
    </sheetView>
  </sheetViews>
  <sheetFormatPr defaultRowHeight="30.75"/>
  <cols>
    <col min="1" max="1" width="80.5" style="30" customWidth="1"/>
    <col min="2" max="2" width="0.875" style="30" customWidth="1"/>
    <col min="3" max="52" width="9" style="31"/>
    <col min="53" max="256" width="9" style="30"/>
    <col min="257" max="257" width="80.5" style="30" customWidth="1"/>
    <col min="258" max="258" width="0.875" style="30" customWidth="1"/>
    <col min="259" max="512" width="9" style="30"/>
    <col min="513" max="513" width="80.5" style="30" customWidth="1"/>
    <col min="514" max="514" width="0.875" style="30" customWidth="1"/>
    <col min="515" max="768" width="9" style="30"/>
    <col min="769" max="769" width="80.5" style="30" customWidth="1"/>
    <col min="770" max="770" width="0.875" style="30" customWidth="1"/>
    <col min="771" max="1024" width="9" style="30"/>
    <col min="1025" max="1025" width="80.5" style="30" customWidth="1"/>
    <col min="1026" max="1026" width="0.875" style="30" customWidth="1"/>
    <col min="1027" max="1280" width="9" style="30"/>
    <col min="1281" max="1281" width="80.5" style="30" customWidth="1"/>
    <col min="1282" max="1282" width="0.875" style="30" customWidth="1"/>
    <col min="1283" max="1536" width="9" style="30"/>
    <col min="1537" max="1537" width="80.5" style="30" customWidth="1"/>
    <col min="1538" max="1538" width="0.875" style="30" customWidth="1"/>
    <col min="1539" max="1792" width="9" style="30"/>
    <col min="1793" max="1793" width="80.5" style="30" customWidth="1"/>
    <col min="1794" max="1794" width="0.875" style="30" customWidth="1"/>
    <col min="1795" max="2048" width="9" style="30"/>
    <col min="2049" max="2049" width="80.5" style="30" customWidth="1"/>
    <col min="2050" max="2050" width="0.875" style="30" customWidth="1"/>
    <col min="2051" max="2304" width="9" style="30"/>
    <col min="2305" max="2305" width="80.5" style="30" customWidth="1"/>
    <col min="2306" max="2306" width="0.875" style="30" customWidth="1"/>
    <col min="2307" max="2560" width="9" style="30"/>
    <col min="2561" max="2561" width="80.5" style="30" customWidth="1"/>
    <col min="2562" max="2562" width="0.875" style="30" customWidth="1"/>
    <col min="2563" max="2816" width="9" style="30"/>
    <col min="2817" max="2817" width="80.5" style="30" customWidth="1"/>
    <col min="2818" max="2818" width="0.875" style="30" customWidth="1"/>
    <col min="2819" max="3072" width="9" style="30"/>
    <col min="3073" max="3073" width="80.5" style="30" customWidth="1"/>
    <col min="3074" max="3074" width="0.875" style="30" customWidth="1"/>
    <col min="3075" max="3328" width="9" style="30"/>
    <col min="3329" max="3329" width="80.5" style="30" customWidth="1"/>
    <col min="3330" max="3330" width="0.875" style="30" customWidth="1"/>
    <col min="3331" max="3584" width="9" style="30"/>
    <col min="3585" max="3585" width="80.5" style="30" customWidth="1"/>
    <col min="3586" max="3586" width="0.875" style="30" customWidth="1"/>
    <col min="3587" max="3840" width="9" style="30"/>
    <col min="3841" max="3841" width="80.5" style="30" customWidth="1"/>
    <col min="3842" max="3842" width="0.875" style="30" customWidth="1"/>
    <col min="3843" max="4096" width="9" style="30"/>
    <col min="4097" max="4097" width="80.5" style="30" customWidth="1"/>
    <col min="4098" max="4098" width="0.875" style="30" customWidth="1"/>
    <col min="4099" max="4352" width="9" style="30"/>
    <col min="4353" max="4353" width="80.5" style="30" customWidth="1"/>
    <col min="4354" max="4354" width="0.875" style="30" customWidth="1"/>
    <col min="4355" max="4608" width="9" style="30"/>
    <col min="4609" max="4609" width="80.5" style="30" customWidth="1"/>
    <col min="4610" max="4610" width="0.875" style="30" customWidth="1"/>
    <col min="4611" max="4864" width="9" style="30"/>
    <col min="4865" max="4865" width="80.5" style="30" customWidth="1"/>
    <col min="4866" max="4866" width="0.875" style="30" customWidth="1"/>
    <col min="4867" max="5120" width="9" style="30"/>
    <col min="5121" max="5121" width="80.5" style="30" customWidth="1"/>
    <col min="5122" max="5122" width="0.875" style="30" customWidth="1"/>
    <col min="5123" max="5376" width="9" style="30"/>
    <col min="5377" max="5377" width="80.5" style="30" customWidth="1"/>
    <col min="5378" max="5378" width="0.875" style="30" customWidth="1"/>
    <col min="5379" max="5632" width="9" style="30"/>
    <col min="5633" max="5633" width="80.5" style="30" customWidth="1"/>
    <col min="5634" max="5634" width="0.875" style="30" customWidth="1"/>
    <col min="5635" max="5888" width="9" style="30"/>
    <col min="5889" max="5889" width="80.5" style="30" customWidth="1"/>
    <col min="5890" max="5890" width="0.875" style="30" customWidth="1"/>
    <col min="5891" max="6144" width="9" style="30"/>
    <col min="6145" max="6145" width="80.5" style="30" customWidth="1"/>
    <col min="6146" max="6146" width="0.875" style="30" customWidth="1"/>
    <col min="6147" max="6400" width="9" style="30"/>
    <col min="6401" max="6401" width="80.5" style="30" customWidth="1"/>
    <col min="6402" max="6402" width="0.875" style="30" customWidth="1"/>
    <col min="6403" max="6656" width="9" style="30"/>
    <col min="6657" max="6657" width="80.5" style="30" customWidth="1"/>
    <col min="6658" max="6658" width="0.875" style="30" customWidth="1"/>
    <col min="6659" max="6912" width="9" style="30"/>
    <col min="6913" max="6913" width="80.5" style="30" customWidth="1"/>
    <col min="6914" max="6914" width="0.875" style="30" customWidth="1"/>
    <col min="6915" max="7168" width="9" style="30"/>
    <col min="7169" max="7169" width="80.5" style="30" customWidth="1"/>
    <col min="7170" max="7170" width="0.875" style="30" customWidth="1"/>
    <col min="7171" max="7424" width="9" style="30"/>
    <col min="7425" max="7425" width="80.5" style="30" customWidth="1"/>
    <col min="7426" max="7426" width="0.875" style="30" customWidth="1"/>
    <col min="7427" max="7680" width="9" style="30"/>
    <col min="7681" max="7681" width="80.5" style="30" customWidth="1"/>
    <col min="7682" max="7682" width="0.875" style="30" customWidth="1"/>
    <col min="7683" max="7936" width="9" style="30"/>
    <col min="7937" max="7937" width="80.5" style="30" customWidth="1"/>
    <col min="7938" max="7938" width="0.875" style="30" customWidth="1"/>
    <col min="7939" max="8192" width="9" style="30"/>
    <col min="8193" max="8193" width="80.5" style="30" customWidth="1"/>
    <col min="8194" max="8194" width="0.875" style="30" customWidth="1"/>
    <col min="8195" max="8448" width="9" style="30"/>
    <col min="8449" max="8449" width="80.5" style="30" customWidth="1"/>
    <col min="8450" max="8450" width="0.875" style="30" customWidth="1"/>
    <col min="8451" max="8704" width="9" style="30"/>
    <col min="8705" max="8705" width="80.5" style="30" customWidth="1"/>
    <col min="8706" max="8706" width="0.875" style="30" customWidth="1"/>
    <col min="8707" max="8960" width="9" style="30"/>
    <col min="8961" max="8961" width="80.5" style="30" customWidth="1"/>
    <col min="8962" max="8962" width="0.875" style="30" customWidth="1"/>
    <col min="8963" max="9216" width="9" style="30"/>
    <col min="9217" max="9217" width="80.5" style="30" customWidth="1"/>
    <col min="9218" max="9218" width="0.875" style="30" customWidth="1"/>
    <col min="9219" max="9472" width="9" style="30"/>
    <col min="9473" max="9473" width="80.5" style="30" customWidth="1"/>
    <col min="9474" max="9474" width="0.875" style="30" customWidth="1"/>
    <col min="9475" max="9728" width="9" style="30"/>
    <col min="9729" max="9729" width="80.5" style="30" customWidth="1"/>
    <col min="9730" max="9730" width="0.875" style="30" customWidth="1"/>
    <col min="9731" max="9984" width="9" style="30"/>
    <col min="9985" max="9985" width="80.5" style="30" customWidth="1"/>
    <col min="9986" max="9986" width="0.875" style="30" customWidth="1"/>
    <col min="9987" max="10240" width="9" style="30"/>
    <col min="10241" max="10241" width="80.5" style="30" customWidth="1"/>
    <col min="10242" max="10242" width="0.875" style="30" customWidth="1"/>
    <col min="10243" max="10496" width="9" style="30"/>
    <col min="10497" max="10497" width="80.5" style="30" customWidth="1"/>
    <col min="10498" max="10498" width="0.875" style="30" customWidth="1"/>
    <col min="10499" max="10752" width="9" style="30"/>
    <col min="10753" max="10753" width="80.5" style="30" customWidth="1"/>
    <col min="10754" max="10754" width="0.875" style="30" customWidth="1"/>
    <col min="10755" max="11008" width="9" style="30"/>
    <col min="11009" max="11009" width="80.5" style="30" customWidth="1"/>
    <col min="11010" max="11010" width="0.875" style="30" customWidth="1"/>
    <col min="11011" max="11264" width="9" style="30"/>
    <col min="11265" max="11265" width="80.5" style="30" customWidth="1"/>
    <col min="11266" max="11266" width="0.875" style="30" customWidth="1"/>
    <col min="11267" max="11520" width="9" style="30"/>
    <col min="11521" max="11521" width="80.5" style="30" customWidth="1"/>
    <col min="11522" max="11522" width="0.875" style="30" customWidth="1"/>
    <col min="11523" max="11776" width="9" style="30"/>
    <col min="11777" max="11777" width="80.5" style="30" customWidth="1"/>
    <col min="11778" max="11778" width="0.875" style="30" customWidth="1"/>
    <col min="11779" max="12032" width="9" style="30"/>
    <col min="12033" max="12033" width="80.5" style="30" customWidth="1"/>
    <col min="12034" max="12034" width="0.875" style="30" customWidth="1"/>
    <col min="12035" max="12288" width="9" style="30"/>
    <col min="12289" max="12289" width="80.5" style="30" customWidth="1"/>
    <col min="12290" max="12290" width="0.875" style="30" customWidth="1"/>
    <col min="12291" max="12544" width="9" style="30"/>
    <col min="12545" max="12545" width="80.5" style="30" customWidth="1"/>
    <col min="12546" max="12546" width="0.875" style="30" customWidth="1"/>
    <col min="12547" max="12800" width="9" style="30"/>
    <col min="12801" max="12801" width="80.5" style="30" customWidth="1"/>
    <col min="12802" max="12802" width="0.875" style="30" customWidth="1"/>
    <col min="12803" max="13056" width="9" style="30"/>
    <col min="13057" max="13057" width="80.5" style="30" customWidth="1"/>
    <col min="13058" max="13058" width="0.875" style="30" customWidth="1"/>
    <col min="13059" max="13312" width="9" style="30"/>
    <col min="13313" max="13313" width="80.5" style="30" customWidth="1"/>
    <col min="13314" max="13314" width="0.875" style="30" customWidth="1"/>
    <col min="13315" max="13568" width="9" style="30"/>
    <col min="13569" max="13569" width="80.5" style="30" customWidth="1"/>
    <col min="13570" max="13570" width="0.875" style="30" customWidth="1"/>
    <col min="13571" max="13824" width="9" style="30"/>
    <col min="13825" max="13825" width="80.5" style="30" customWidth="1"/>
    <col min="13826" max="13826" width="0.875" style="30" customWidth="1"/>
    <col min="13827" max="14080" width="9" style="30"/>
    <col min="14081" max="14081" width="80.5" style="30" customWidth="1"/>
    <col min="14082" max="14082" width="0.875" style="30" customWidth="1"/>
    <col min="14083" max="14336" width="9" style="30"/>
    <col min="14337" max="14337" width="80.5" style="30" customWidth="1"/>
    <col min="14338" max="14338" width="0.875" style="30" customWidth="1"/>
    <col min="14339" max="14592" width="9" style="30"/>
    <col min="14593" max="14593" width="80.5" style="30" customWidth="1"/>
    <col min="14594" max="14594" width="0.875" style="30" customWidth="1"/>
    <col min="14595" max="14848" width="9" style="30"/>
    <col min="14849" max="14849" width="80.5" style="30" customWidth="1"/>
    <col min="14850" max="14850" width="0.875" style="30" customWidth="1"/>
    <col min="14851" max="15104" width="9" style="30"/>
    <col min="15105" max="15105" width="80.5" style="30" customWidth="1"/>
    <col min="15106" max="15106" width="0.875" style="30" customWidth="1"/>
    <col min="15107" max="15360" width="9" style="30"/>
    <col min="15361" max="15361" width="80.5" style="30" customWidth="1"/>
    <col min="15362" max="15362" width="0.875" style="30" customWidth="1"/>
    <col min="15363" max="15616" width="9" style="30"/>
    <col min="15617" max="15617" width="80.5" style="30" customWidth="1"/>
    <col min="15618" max="15618" width="0.875" style="30" customWidth="1"/>
    <col min="15619" max="15872" width="9" style="30"/>
    <col min="15873" max="15873" width="80.5" style="30" customWidth="1"/>
    <col min="15874" max="15874" width="0.875" style="30" customWidth="1"/>
    <col min="15875" max="16128" width="9" style="30"/>
    <col min="16129" max="16129" width="80.5" style="30" customWidth="1"/>
    <col min="16130" max="16130" width="0.875" style="30" customWidth="1"/>
    <col min="16131" max="16384" width="9" style="30"/>
  </cols>
  <sheetData>
    <row r="1" spans="1:1" ht="45" customHeight="1">
      <c r="A1" s="29" t="s">
        <v>14</v>
      </c>
    </row>
    <row r="2" spans="1:1" ht="57.75">
      <c r="A2" s="32" t="s">
        <v>15</v>
      </c>
    </row>
    <row r="3" spans="1:1" ht="114.75">
      <c r="A3" s="30" t="s">
        <v>23</v>
      </c>
    </row>
    <row r="4" spans="1:1" ht="72">
      <c r="A4" s="33" t="s">
        <v>16</v>
      </c>
    </row>
    <row r="5" spans="1:1" ht="44.25">
      <c r="A5" s="34" t="s">
        <v>24</v>
      </c>
    </row>
    <row r="6" spans="1:1" ht="44.25">
      <c r="A6" s="34" t="s">
        <v>17</v>
      </c>
    </row>
    <row r="7" spans="1:1">
      <c r="A7" s="34" t="s">
        <v>25</v>
      </c>
    </row>
    <row r="8" spans="1:1" ht="31.5">
      <c r="A8" s="34" t="s">
        <v>18</v>
      </c>
    </row>
    <row r="9" spans="1:1" ht="31.5">
      <c r="A9" s="34" t="s">
        <v>19</v>
      </c>
    </row>
  </sheetData>
  <sheetProtection algorithmName="SHA-512" hashValue="xCxHyrXu3HWsRz9r5iRjFufu185OjJtCc/M1PFEZ6bWiAWSV9qizcgIeLgxOGUCTOi9Xr8u1qN43W2pHIZmM7A==" saltValue="3PYGElFnWknYQPJw5CrUeg==" spinCount="100000" sheet="1" formatCells="0" formatColumns="0" formatRows="0"/>
  <phoneticPr fontId="9" type="noConversion"/>
  <printOptions horizontalCentered="1"/>
  <pageMargins left="0.98425196850393715" right="0.98425196850393715" top="0.98425196850393715" bottom="0.9842519685039371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347F9-81A0-47D9-9C75-81A610FFD14A}">
  <dimension ref="A1:W241"/>
  <sheetViews>
    <sheetView showGridLines="0" showZeros="0" tabSelected="1" view="pageBreakPreview" zoomScaleNormal="100" zoomScaleSheetLayoutView="100" workbookViewId="0">
      <pane ySplit="3" topLeftCell="A4" activePane="bottomLeft" state="frozen"/>
      <selection activeCell="M43" sqref="M43"/>
      <selection pane="bottomLeft" activeCell="O11" sqref="O11"/>
    </sheetView>
  </sheetViews>
  <sheetFormatPr defaultColWidth="9" defaultRowHeight="25.5"/>
  <cols>
    <col min="1" max="1" width="7.25" style="3" customWidth="1"/>
    <col min="2" max="2" width="10.875" style="36" customWidth="1"/>
    <col min="3" max="3" width="30.25" style="16" customWidth="1"/>
    <col min="4" max="4" width="6.75" style="18" customWidth="1"/>
    <col min="5" max="5" width="9.875" style="18" customWidth="1"/>
    <col min="6" max="6" width="9.875" style="16" customWidth="1"/>
    <col min="7" max="7" width="11.5" style="4" customWidth="1"/>
    <col min="8" max="8" width="11.5" style="5" customWidth="1"/>
    <col min="9" max="9" width="12.625" style="6" customWidth="1"/>
    <col min="10" max="10" width="19.75" style="42" customWidth="1"/>
    <col min="11" max="11" width="6.75" style="7" customWidth="1"/>
    <col min="12" max="17" width="9" style="8"/>
    <col min="18" max="18" width="9" style="9"/>
    <col min="19" max="21" width="9" style="8"/>
    <col min="22" max="23" width="9" style="9"/>
    <col min="24" max="16384" width="9" style="8"/>
  </cols>
  <sheetData>
    <row r="1" spans="1:23">
      <c r="A1" s="72" t="s">
        <v>38</v>
      </c>
      <c r="B1" s="72"/>
      <c r="C1" s="72"/>
      <c r="D1" s="72"/>
      <c r="E1" s="72"/>
      <c r="F1" s="72"/>
      <c r="G1" s="72"/>
      <c r="H1" s="72"/>
      <c r="I1" s="72"/>
      <c r="J1" s="72"/>
    </row>
    <row r="2" spans="1:23" s="1" customFormat="1" ht="26.25">
      <c r="A2" s="51" t="s">
        <v>20</v>
      </c>
      <c r="B2" s="35"/>
      <c r="C2" s="15"/>
      <c r="D2" s="73"/>
      <c r="E2" s="73"/>
      <c r="F2" s="73"/>
      <c r="G2" s="73"/>
      <c r="H2" s="14"/>
      <c r="J2" s="35" t="s">
        <v>0</v>
      </c>
      <c r="R2" s="13"/>
      <c r="V2" s="13"/>
      <c r="W2" s="13"/>
    </row>
    <row r="3" spans="1:23" ht="36" customHeight="1">
      <c r="A3" s="28" t="s">
        <v>4</v>
      </c>
      <c r="B3" s="24" t="s">
        <v>5</v>
      </c>
      <c r="C3" s="24" t="s">
        <v>6</v>
      </c>
      <c r="D3" s="24" t="s">
        <v>1</v>
      </c>
      <c r="E3" s="24" t="s">
        <v>7</v>
      </c>
      <c r="F3" s="24" t="s">
        <v>8</v>
      </c>
      <c r="G3" s="52" t="s">
        <v>11</v>
      </c>
      <c r="H3" s="53" t="s">
        <v>12</v>
      </c>
      <c r="I3" s="25" t="s">
        <v>13</v>
      </c>
      <c r="J3" s="25" t="s">
        <v>2</v>
      </c>
      <c r="K3" s="8"/>
    </row>
    <row r="4" spans="1:23" s="2" customFormat="1">
      <c r="A4" s="20">
        <v>1</v>
      </c>
      <c r="B4" s="54" t="s">
        <v>39</v>
      </c>
      <c r="C4" s="55"/>
      <c r="D4" s="45"/>
      <c r="E4" s="45"/>
      <c r="F4" s="56"/>
      <c r="G4" s="23"/>
      <c r="H4" s="26"/>
      <c r="I4" s="27">
        <f>IF(H4&gt;G4,"报价无效",H4*E4)</f>
        <v>0</v>
      </c>
      <c r="J4" s="25"/>
      <c r="R4" s="9"/>
      <c r="V4" s="9"/>
      <c r="W4" s="9"/>
    </row>
    <row r="5" spans="1:23" s="2" customFormat="1" ht="38.25">
      <c r="A5" s="20">
        <v>2</v>
      </c>
      <c r="B5" s="39" t="s">
        <v>40</v>
      </c>
      <c r="C5" s="44" t="s">
        <v>41</v>
      </c>
      <c r="D5" s="38" t="s">
        <v>9</v>
      </c>
      <c r="E5" s="20">
        <f>646+86.47+246.9+646+65</f>
        <v>1690.37</v>
      </c>
      <c r="F5" s="20" t="s">
        <v>42</v>
      </c>
      <c r="G5" s="23">
        <v>22.94</v>
      </c>
      <c r="H5" s="26"/>
      <c r="I5" s="27">
        <f t="shared" ref="I5:I18" si="0">IF(H5&gt;G5,"报价无效",H5*E5)</f>
        <v>0</v>
      </c>
      <c r="J5" s="40" t="s">
        <v>43</v>
      </c>
      <c r="R5" s="9"/>
      <c r="V5" s="9"/>
      <c r="W5" s="9"/>
    </row>
    <row r="6" spans="1:23" s="2" customFormat="1">
      <c r="A6" s="20">
        <v>3</v>
      </c>
      <c r="B6" s="39" t="s">
        <v>44</v>
      </c>
      <c r="C6" s="44" t="s">
        <v>45</v>
      </c>
      <c r="D6" s="38" t="s">
        <v>9</v>
      </c>
      <c r="E6" s="20">
        <f>646+86.47+246.9+646+65</f>
        <v>1690.37</v>
      </c>
      <c r="F6" s="20" t="s">
        <v>46</v>
      </c>
      <c r="G6" s="23">
        <v>105.5</v>
      </c>
      <c r="H6" s="26"/>
      <c r="I6" s="27">
        <f t="shared" si="0"/>
        <v>0</v>
      </c>
      <c r="J6" s="40" t="s">
        <v>43</v>
      </c>
      <c r="R6" s="9"/>
      <c r="V6" s="9"/>
      <c r="W6" s="9"/>
    </row>
    <row r="7" spans="1:23" s="2" customFormat="1">
      <c r="A7" s="20">
        <v>4</v>
      </c>
      <c r="B7" s="54" t="s">
        <v>47</v>
      </c>
      <c r="C7" s="57"/>
      <c r="D7" s="46"/>
      <c r="E7" s="46"/>
      <c r="F7" s="20"/>
      <c r="G7" s="23">
        <v>0</v>
      </c>
      <c r="H7" s="26"/>
      <c r="I7" s="27">
        <f t="shared" si="0"/>
        <v>0</v>
      </c>
      <c r="J7" s="58"/>
      <c r="R7" s="9"/>
      <c r="V7" s="9"/>
      <c r="W7" s="9"/>
    </row>
    <row r="8" spans="1:23" s="2" customFormat="1" ht="75">
      <c r="A8" s="20">
        <v>5</v>
      </c>
      <c r="B8" s="39" t="s">
        <v>48</v>
      </c>
      <c r="C8" s="44" t="s">
        <v>49</v>
      </c>
      <c r="D8" s="38" t="s">
        <v>9</v>
      </c>
      <c r="E8" s="20">
        <f>44.7+1.6+44.7</f>
        <v>91</v>
      </c>
      <c r="F8" s="20" t="s">
        <v>46</v>
      </c>
      <c r="G8" s="23">
        <v>119.27</v>
      </c>
      <c r="H8" s="26"/>
      <c r="I8" s="27">
        <f t="shared" si="0"/>
        <v>0</v>
      </c>
      <c r="J8" s="40"/>
      <c r="R8" s="9"/>
      <c r="V8" s="9"/>
      <c r="W8" s="9"/>
    </row>
    <row r="9" spans="1:23" s="2" customFormat="1">
      <c r="A9" s="20">
        <v>6</v>
      </c>
      <c r="B9" s="54" t="s">
        <v>50</v>
      </c>
      <c r="C9" s="57"/>
      <c r="D9" s="46"/>
      <c r="E9" s="46"/>
      <c r="F9" s="20"/>
      <c r="G9" s="23">
        <v>0</v>
      </c>
      <c r="H9" s="26"/>
      <c r="I9" s="27">
        <f t="shared" si="0"/>
        <v>0</v>
      </c>
      <c r="J9" s="58"/>
      <c r="R9" s="9"/>
      <c r="V9" s="9"/>
      <c r="W9" s="9"/>
    </row>
    <row r="10" spans="1:23" s="2" customFormat="1" ht="37.5">
      <c r="A10" s="20">
        <v>7</v>
      </c>
      <c r="B10" s="39" t="s">
        <v>51</v>
      </c>
      <c r="C10" s="44" t="s">
        <v>52</v>
      </c>
      <c r="D10" s="38" t="s">
        <v>9</v>
      </c>
      <c r="E10" s="20">
        <f>287.1+85.2+326.52+82.06+626.47+236.3+287.1+85.2+19.62+19.62</f>
        <v>2055.19</v>
      </c>
      <c r="F10" s="20" t="s">
        <v>46</v>
      </c>
      <c r="G10" s="23">
        <v>32.11</v>
      </c>
      <c r="H10" s="26"/>
      <c r="I10" s="27">
        <f t="shared" si="0"/>
        <v>0</v>
      </c>
      <c r="J10" s="40" t="s">
        <v>53</v>
      </c>
      <c r="R10" s="9"/>
      <c r="V10" s="9"/>
      <c r="W10" s="9"/>
    </row>
    <row r="11" spans="1:23" s="2" customFormat="1" ht="49.5">
      <c r="A11" s="20">
        <v>8</v>
      </c>
      <c r="B11" s="39" t="s">
        <v>54</v>
      </c>
      <c r="C11" s="44" t="s">
        <v>55</v>
      </c>
      <c r="D11" s="38" t="s">
        <v>9</v>
      </c>
      <c r="E11" s="20">
        <f>40+287.1+326.52+626.47+287.1</f>
        <v>1567.19</v>
      </c>
      <c r="F11" s="20" t="s">
        <v>46</v>
      </c>
      <c r="G11" s="23">
        <v>27.52</v>
      </c>
      <c r="H11" s="26"/>
      <c r="I11" s="27">
        <f t="shared" si="0"/>
        <v>0</v>
      </c>
      <c r="J11" s="40" t="s">
        <v>56</v>
      </c>
      <c r="R11" s="9"/>
      <c r="V11" s="9"/>
      <c r="W11" s="9"/>
    </row>
    <row r="12" spans="1:23" s="2" customFormat="1" ht="62.25">
      <c r="A12" s="20">
        <v>9</v>
      </c>
      <c r="B12" s="39" t="s">
        <v>57</v>
      </c>
      <c r="C12" s="44" t="s">
        <v>58</v>
      </c>
      <c r="D12" s="38" t="s">
        <v>9</v>
      </c>
      <c r="E12" s="20">
        <f>85.2+82.06+236.3+85.2</f>
        <v>488.76</v>
      </c>
      <c r="F12" s="20" t="s">
        <v>46</v>
      </c>
      <c r="G12" s="23">
        <v>29.36</v>
      </c>
      <c r="H12" s="26"/>
      <c r="I12" s="27">
        <f t="shared" si="0"/>
        <v>0</v>
      </c>
      <c r="J12" s="40"/>
      <c r="R12" s="9"/>
      <c r="V12" s="9"/>
      <c r="W12" s="9"/>
    </row>
    <row r="13" spans="1:23" s="2" customFormat="1">
      <c r="A13" s="20">
        <v>10</v>
      </c>
      <c r="B13" s="54" t="s">
        <v>59</v>
      </c>
      <c r="C13" s="57"/>
      <c r="D13" s="46"/>
      <c r="E13" s="46"/>
      <c r="F13" s="20"/>
      <c r="G13" s="23">
        <v>0</v>
      </c>
      <c r="H13" s="26"/>
      <c r="I13" s="27">
        <f t="shared" si="0"/>
        <v>0</v>
      </c>
      <c r="J13" s="40"/>
      <c r="R13" s="9"/>
      <c r="V13" s="9"/>
      <c r="W13" s="9"/>
    </row>
    <row r="14" spans="1:23" s="2" customFormat="1" ht="37.5">
      <c r="A14" s="20">
        <v>11</v>
      </c>
      <c r="B14" s="40" t="s">
        <v>60</v>
      </c>
      <c r="C14" s="21" t="s">
        <v>61</v>
      </c>
      <c r="D14" s="38" t="s">
        <v>9</v>
      </c>
      <c r="E14" s="20">
        <f>260.68+665.33+394.94+175.42</f>
        <v>1496.37</v>
      </c>
      <c r="F14" s="20" t="s">
        <v>46</v>
      </c>
      <c r="G14" s="23">
        <v>32.11</v>
      </c>
      <c r="H14" s="26"/>
      <c r="I14" s="27">
        <f t="shared" si="0"/>
        <v>0</v>
      </c>
      <c r="J14" s="40" t="s">
        <v>62</v>
      </c>
      <c r="R14" s="9"/>
      <c r="V14" s="9"/>
      <c r="W14" s="9"/>
    </row>
    <row r="15" spans="1:23" s="2" customFormat="1" ht="38.25">
      <c r="A15" s="20">
        <v>12</v>
      </c>
      <c r="B15" s="40" t="s">
        <v>63</v>
      </c>
      <c r="C15" s="21" t="s">
        <v>64</v>
      </c>
      <c r="D15" s="38" t="s">
        <v>9</v>
      </c>
      <c r="E15" s="20">
        <f>260.68+665.33+394.94+175.42</f>
        <v>1496.37</v>
      </c>
      <c r="F15" s="20" t="s">
        <v>46</v>
      </c>
      <c r="G15" s="23">
        <v>110.09</v>
      </c>
      <c r="H15" s="26"/>
      <c r="I15" s="27">
        <f t="shared" si="0"/>
        <v>0</v>
      </c>
      <c r="J15" s="40"/>
      <c r="R15" s="9"/>
      <c r="V15" s="9"/>
      <c r="W15" s="9"/>
    </row>
    <row r="16" spans="1:23" s="2" customFormat="1" ht="62.25">
      <c r="A16" s="20">
        <v>13</v>
      </c>
      <c r="B16" s="40" t="s">
        <v>65</v>
      </c>
      <c r="C16" s="44" t="s">
        <v>66</v>
      </c>
      <c r="D16" s="38" t="s">
        <v>9</v>
      </c>
      <c r="E16" s="20">
        <f>260.68+665.33+394.94+175.42</f>
        <v>1496.37</v>
      </c>
      <c r="F16" s="20" t="s">
        <v>46</v>
      </c>
      <c r="G16" s="23">
        <v>91.74</v>
      </c>
      <c r="H16" s="26"/>
      <c r="I16" s="27">
        <f t="shared" si="0"/>
        <v>0</v>
      </c>
      <c r="J16" s="40"/>
      <c r="R16" s="9"/>
      <c r="V16" s="9"/>
      <c r="W16" s="9"/>
    </row>
    <row r="17" spans="1:23" s="2" customFormat="1" ht="127.5">
      <c r="A17" s="20">
        <v>14</v>
      </c>
      <c r="B17" s="40" t="s">
        <v>67</v>
      </c>
      <c r="C17" s="44" t="s">
        <v>68</v>
      </c>
      <c r="D17" s="38" t="s">
        <v>9</v>
      </c>
      <c r="E17" s="20">
        <f>537.57+188.94+542.25</f>
        <v>1268.76</v>
      </c>
      <c r="F17" s="20" t="s">
        <v>46</v>
      </c>
      <c r="G17" s="23">
        <v>110.09</v>
      </c>
      <c r="H17" s="26"/>
      <c r="I17" s="27">
        <f t="shared" si="0"/>
        <v>0</v>
      </c>
      <c r="J17" s="40" t="s">
        <v>69</v>
      </c>
      <c r="R17" s="9"/>
      <c r="V17" s="9"/>
      <c r="W17" s="9"/>
    </row>
    <row r="18" spans="1:23" s="2" customFormat="1">
      <c r="A18" s="20">
        <v>15</v>
      </c>
      <c r="B18" s="54" t="s">
        <v>70</v>
      </c>
      <c r="C18" s="57"/>
      <c r="D18" s="46"/>
      <c r="E18" s="46"/>
      <c r="F18" s="20"/>
      <c r="G18" s="23">
        <v>0</v>
      </c>
      <c r="H18" s="26"/>
      <c r="I18" s="27">
        <f t="shared" si="0"/>
        <v>0</v>
      </c>
      <c r="J18" s="58"/>
      <c r="R18" s="9"/>
      <c r="V18" s="9"/>
      <c r="W18" s="9"/>
    </row>
    <row r="19" spans="1:23" s="2" customFormat="1" ht="114.75">
      <c r="A19" s="20">
        <v>16</v>
      </c>
      <c r="B19" s="39" t="s">
        <v>71</v>
      </c>
      <c r="C19" s="44" t="s">
        <v>72</v>
      </c>
      <c r="D19" s="38" t="s">
        <v>9</v>
      </c>
      <c r="E19" s="20">
        <f>44.7+1.6+44.7</f>
        <v>91</v>
      </c>
      <c r="F19" s="20" t="s">
        <v>46</v>
      </c>
      <c r="G19" s="23">
        <v>183.49</v>
      </c>
      <c r="H19" s="26"/>
      <c r="I19" s="27">
        <f>IF(H19&gt;G19,"报价无效",H19*E19)</f>
        <v>0</v>
      </c>
      <c r="J19" s="40"/>
      <c r="R19" s="9"/>
      <c r="V19" s="9"/>
      <c r="W19" s="9"/>
    </row>
    <row r="20" spans="1:23" s="2" customFormat="1" ht="75.75">
      <c r="A20" s="20">
        <v>17</v>
      </c>
      <c r="B20" s="39" t="s">
        <v>73</v>
      </c>
      <c r="C20" s="44" t="s">
        <v>74</v>
      </c>
      <c r="D20" s="38" t="s">
        <v>9</v>
      </c>
      <c r="E20" s="20">
        <f>325.17+25.28+325.17</f>
        <v>675.62</v>
      </c>
      <c r="F20" s="20" t="s">
        <v>46</v>
      </c>
      <c r="G20" s="23">
        <v>110.09</v>
      </c>
      <c r="H20" s="26"/>
      <c r="I20" s="27">
        <f t="shared" ref="I20:I28" si="1">IF(H20&gt;G20,"报价无效",H20*E20)</f>
        <v>0</v>
      </c>
      <c r="J20" s="40"/>
      <c r="R20" s="9"/>
      <c r="V20" s="9"/>
      <c r="W20" s="9"/>
    </row>
    <row r="21" spans="1:23" s="2" customFormat="1">
      <c r="A21" s="20">
        <v>18</v>
      </c>
      <c r="B21" s="39" t="s">
        <v>75</v>
      </c>
      <c r="C21" s="44" t="s">
        <v>76</v>
      </c>
      <c r="D21" s="38" t="s">
        <v>3</v>
      </c>
      <c r="E21" s="20">
        <v>19.8</v>
      </c>
      <c r="F21" s="20" t="s">
        <v>46</v>
      </c>
      <c r="G21" s="23">
        <v>110.09</v>
      </c>
      <c r="H21" s="26"/>
      <c r="I21" s="27">
        <f t="shared" si="1"/>
        <v>0</v>
      </c>
      <c r="J21" s="40" t="s">
        <v>77</v>
      </c>
      <c r="R21" s="9"/>
      <c r="V21" s="9"/>
      <c r="W21" s="9"/>
    </row>
    <row r="22" spans="1:23" s="2" customFormat="1">
      <c r="A22" s="20">
        <v>19</v>
      </c>
      <c r="B22" s="59" t="s">
        <v>78</v>
      </c>
      <c r="C22" s="43"/>
      <c r="D22" s="20"/>
      <c r="E22" s="20"/>
      <c r="F22" s="20"/>
      <c r="G22" s="23">
        <v>0</v>
      </c>
      <c r="H22" s="26"/>
      <c r="I22" s="27">
        <f t="shared" si="1"/>
        <v>0</v>
      </c>
      <c r="J22" s="40"/>
      <c r="R22" s="9"/>
      <c r="V22" s="9"/>
      <c r="W22" s="9"/>
    </row>
    <row r="23" spans="1:23" s="2" customFormat="1" ht="100.5">
      <c r="A23" s="20">
        <v>20</v>
      </c>
      <c r="B23" s="39" t="s">
        <v>79</v>
      </c>
      <c r="C23" s="44" t="s">
        <v>80</v>
      </c>
      <c r="D23" s="38" t="s">
        <v>9</v>
      </c>
      <c r="E23" s="20">
        <v>13.4</v>
      </c>
      <c r="F23" s="20" t="s">
        <v>46</v>
      </c>
      <c r="G23" s="23">
        <v>366.97</v>
      </c>
      <c r="H23" s="26"/>
      <c r="I23" s="27">
        <f t="shared" si="1"/>
        <v>0</v>
      </c>
      <c r="J23" s="60"/>
      <c r="R23" s="9"/>
      <c r="V23" s="9"/>
      <c r="W23" s="9"/>
    </row>
    <row r="24" spans="1:23" s="2" customFormat="1">
      <c r="A24" s="20">
        <v>21</v>
      </c>
      <c r="B24" s="54" t="s">
        <v>81</v>
      </c>
      <c r="C24" s="55"/>
      <c r="D24" s="45"/>
      <c r="E24" s="46"/>
      <c r="F24" s="20"/>
      <c r="G24" s="23">
        <v>0</v>
      </c>
      <c r="H24" s="26"/>
      <c r="I24" s="27">
        <f t="shared" si="1"/>
        <v>0</v>
      </c>
      <c r="J24" s="61"/>
      <c r="R24" s="9"/>
      <c r="V24" s="9"/>
      <c r="W24" s="9"/>
    </row>
    <row r="25" spans="1:23" s="2" customFormat="1">
      <c r="A25" s="20">
        <v>22</v>
      </c>
      <c r="B25" s="39" t="s">
        <v>82</v>
      </c>
      <c r="C25" s="44" t="s">
        <v>83</v>
      </c>
      <c r="D25" s="38" t="s">
        <v>9</v>
      </c>
      <c r="E25" s="20">
        <f>9+9+1</f>
        <v>19</v>
      </c>
      <c r="F25" s="20" t="s">
        <v>46</v>
      </c>
      <c r="G25" s="23">
        <v>1055.05</v>
      </c>
      <c r="H25" s="26"/>
      <c r="I25" s="27">
        <f t="shared" si="1"/>
        <v>0</v>
      </c>
      <c r="J25" s="40"/>
      <c r="R25" s="9"/>
      <c r="V25" s="9"/>
      <c r="W25" s="9"/>
    </row>
    <row r="26" spans="1:23" s="2" customFormat="1">
      <c r="A26" s="20">
        <v>23</v>
      </c>
      <c r="B26" s="39" t="s">
        <v>84</v>
      </c>
      <c r="C26" s="44" t="s">
        <v>85</v>
      </c>
      <c r="D26" s="38" t="s">
        <v>9</v>
      </c>
      <c r="E26" s="20">
        <f>38+38</f>
        <v>76</v>
      </c>
      <c r="F26" s="20" t="s">
        <v>46</v>
      </c>
      <c r="G26" s="23">
        <v>183.49</v>
      </c>
      <c r="H26" s="26"/>
      <c r="I26" s="27">
        <f t="shared" si="1"/>
        <v>0</v>
      </c>
      <c r="J26" s="40"/>
      <c r="R26" s="9"/>
      <c r="V26" s="9"/>
      <c r="W26" s="9"/>
    </row>
    <row r="27" spans="1:23" s="2" customFormat="1">
      <c r="A27" s="20">
        <v>24</v>
      </c>
      <c r="B27" s="39" t="s">
        <v>86</v>
      </c>
      <c r="C27" s="44" t="s">
        <v>87</v>
      </c>
      <c r="D27" s="38" t="s">
        <v>33</v>
      </c>
      <c r="E27" s="20">
        <v>2</v>
      </c>
      <c r="F27" s="20" t="s">
        <v>46</v>
      </c>
      <c r="G27" s="23">
        <v>19266.060000000001</v>
      </c>
      <c r="H27" s="26"/>
      <c r="I27" s="27">
        <f t="shared" si="1"/>
        <v>0</v>
      </c>
      <c r="J27" s="40"/>
      <c r="R27" s="9"/>
      <c r="V27" s="9"/>
      <c r="W27" s="9"/>
    </row>
    <row r="28" spans="1:23" s="2" customFormat="1">
      <c r="A28" s="20">
        <v>25</v>
      </c>
      <c r="B28" s="39" t="s">
        <v>88</v>
      </c>
      <c r="C28" s="44" t="s">
        <v>89</v>
      </c>
      <c r="D28" s="38" t="s">
        <v>10</v>
      </c>
      <c r="E28" s="20">
        <f>6.8+6.8</f>
        <v>13.6</v>
      </c>
      <c r="F28" s="20" t="s">
        <v>46</v>
      </c>
      <c r="G28" s="23">
        <v>642.20000000000005</v>
      </c>
      <c r="H28" s="26"/>
      <c r="I28" s="27">
        <f t="shared" si="1"/>
        <v>0</v>
      </c>
      <c r="J28" s="40"/>
      <c r="R28" s="9"/>
      <c r="V28" s="9"/>
      <c r="W28" s="9"/>
    </row>
    <row r="29" spans="1:23" s="2" customFormat="1">
      <c r="A29" s="20">
        <v>26</v>
      </c>
      <c r="B29" s="62" t="s">
        <v>90</v>
      </c>
      <c r="C29" s="44" t="s">
        <v>91</v>
      </c>
      <c r="D29" s="38" t="s">
        <v>9</v>
      </c>
      <c r="E29" s="20">
        <v>8.64</v>
      </c>
      <c r="F29" s="20" t="s">
        <v>46</v>
      </c>
      <c r="G29" s="23">
        <v>183.49</v>
      </c>
      <c r="H29" s="26"/>
      <c r="I29" s="27">
        <f>IF(H29&gt;G29,"报价无效",H29*E29)</f>
        <v>0</v>
      </c>
      <c r="J29" s="40"/>
      <c r="R29" s="9"/>
      <c r="V29" s="9"/>
      <c r="W29" s="9"/>
    </row>
    <row r="30" spans="1:23" s="2" customFormat="1">
      <c r="A30" s="20">
        <v>27</v>
      </c>
      <c r="B30" s="63" t="s">
        <v>92</v>
      </c>
      <c r="C30" s="55"/>
      <c r="D30" s="45"/>
      <c r="E30" s="46"/>
      <c r="F30" s="20"/>
      <c r="G30" s="23">
        <v>0</v>
      </c>
      <c r="H30" s="26"/>
      <c r="I30" s="27">
        <f t="shared" ref="I30:I36" si="2">IF(H30&gt;G30,"报价无效",H30*E30)</f>
        <v>0</v>
      </c>
      <c r="J30" s="61"/>
      <c r="R30" s="9"/>
      <c r="V30" s="9"/>
      <c r="W30" s="9"/>
    </row>
    <row r="31" spans="1:23" s="2" customFormat="1" ht="204">
      <c r="A31" s="20">
        <v>28</v>
      </c>
      <c r="B31" s="39" t="s">
        <v>93</v>
      </c>
      <c r="C31" s="44" t="s">
        <v>94</v>
      </c>
      <c r="D31" s="38" t="s">
        <v>9</v>
      </c>
      <c r="E31" s="49">
        <f>2.04*2.04*5+2.02*2.04*6+1.74*2.02*12+1.74*2.04*11+1.74*1.75+0.84*0.86*4+1.8*1.8*11+2.4*2.1</f>
        <v>173.3706</v>
      </c>
      <c r="F31" s="20" t="s">
        <v>46</v>
      </c>
      <c r="G31" s="23">
        <v>733.94</v>
      </c>
      <c r="H31" s="26"/>
      <c r="I31" s="27">
        <f t="shared" si="2"/>
        <v>0</v>
      </c>
      <c r="J31" s="40" t="s">
        <v>95</v>
      </c>
      <c r="R31" s="9"/>
      <c r="V31" s="9"/>
      <c r="W31" s="9"/>
    </row>
    <row r="32" spans="1:23" s="2" customFormat="1" ht="38.25">
      <c r="A32" s="20">
        <v>29</v>
      </c>
      <c r="B32" s="39" t="s">
        <v>96</v>
      </c>
      <c r="C32" s="44" t="s">
        <v>97</v>
      </c>
      <c r="D32" s="38" t="s">
        <v>9</v>
      </c>
      <c r="E32" s="20">
        <v>2.88</v>
      </c>
      <c r="F32" s="20" t="s">
        <v>46</v>
      </c>
      <c r="G32" s="23">
        <v>733.94</v>
      </c>
      <c r="H32" s="26"/>
      <c r="I32" s="27">
        <f t="shared" si="2"/>
        <v>0</v>
      </c>
      <c r="J32" s="40" t="s">
        <v>98</v>
      </c>
      <c r="R32" s="9"/>
      <c r="V32" s="9"/>
      <c r="W32" s="9"/>
    </row>
    <row r="33" spans="1:23" s="2" customFormat="1" ht="50.25">
      <c r="A33" s="20">
        <v>30</v>
      </c>
      <c r="B33" s="39" t="s">
        <v>99</v>
      </c>
      <c r="C33" s="44" t="s">
        <v>100</v>
      </c>
      <c r="D33" s="38" t="s">
        <v>9</v>
      </c>
      <c r="E33" s="20">
        <v>39.24</v>
      </c>
      <c r="F33" s="20" t="s">
        <v>46</v>
      </c>
      <c r="G33" s="23">
        <v>733.94</v>
      </c>
      <c r="H33" s="26"/>
      <c r="I33" s="27">
        <f t="shared" si="2"/>
        <v>0</v>
      </c>
      <c r="J33" s="40"/>
      <c r="R33" s="9"/>
      <c r="V33" s="9"/>
      <c r="W33" s="9"/>
    </row>
    <row r="34" spans="1:23" s="2" customFormat="1">
      <c r="A34" s="20">
        <v>31</v>
      </c>
      <c r="B34" s="39" t="s">
        <v>99</v>
      </c>
      <c r="C34" s="44" t="s">
        <v>101</v>
      </c>
      <c r="D34" s="38" t="s">
        <v>9</v>
      </c>
      <c r="E34" s="20">
        <v>16.18</v>
      </c>
      <c r="F34" s="20" t="s">
        <v>46</v>
      </c>
      <c r="G34" s="23">
        <v>733.94</v>
      </c>
      <c r="H34" s="26"/>
      <c r="I34" s="27">
        <f t="shared" si="2"/>
        <v>0</v>
      </c>
      <c r="J34" s="40"/>
      <c r="R34" s="9"/>
      <c r="V34" s="9"/>
      <c r="W34" s="9"/>
    </row>
    <row r="35" spans="1:23" s="2" customFormat="1">
      <c r="A35" s="20">
        <v>32</v>
      </c>
      <c r="B35" s="64" t="s">
        <v>102</v>
      </c>
      <c r="C35" s="65"/>
      <c r="D35" s="47"/>
      <c r="E35" s="20"/>
      <c r="F35" s="20"/>
      <c r="G35" s="23">
        <v>0</v>
      </c>
      <c r="H35" s="26"/>
      <c r="I35" s="27">
        <f t="shared" si="2"/>
        <v>0</v>
      </c>
      <c r="J35" s="59"/>
      <c r="R35" s="9"/>
      <c r="V35" s="9"/>
      <c r="W35" s="9"/>
    </row>
    <row r="36" spans="1:23" s="2" customFormat="1">
      <c r="A36" s="20">
        <v>33</v>
      </c>
      <c r="B36" s="39" t="s">
        <v>22</v>
      </c>
      <c r="C36" s="44" t="s">
        <v>29</v>
      </c>
      <c r="D36" s="38" t="s">
        <v>3</v>
      </c>
      <c r="E36" s="20">
        <v>20.6</v>
      </c>
      <c r="F36" s="20"/>
      <c r="G36" s="23">
        <v>30.28</v>
      </c>
      <c r="H36" s="26"/>
      <c r="I36" s="27">
        <f t="shared" si="2"/>
        <v>0</v>
      </c>
      <c r="J36" s="59"/>
      <c r="R36" s="9"/>
      <c r="V36" s="9"/>
      <c r="W36" s="9"/>
    </row>
    <row r="37" spans="1:23" s="2" customFormat="1">
      <c r="A37" s="20">
        <v>34</v>
      </c>
      <c r="B37" s="39" t="s">
        <v>22</v>
      </c>
      <c r="C37" s="44" t="s">
        <v>30</v>
      </c>
      <c r="D37" s="38" t="s">
        <v>3</v>
      </c>
      <c r="E37" s="50">
        <v>1</v>
      </c>
      <c r="F37" s="22"/>
      <c r="G37" s="23">
        <v>32.11</v>
      </c>
      <c r="H37" s="26"/>
      <c r="I37" s="27">
        <f>IF(H37&gt;G37,"报价无效",H37*E37)</f>
        <v>0</v>
      </c>
      <c r="J37" s="59"/>
      <c r="R37" s="9"/>
      <c r="V37" s="9"/>
      <c r="W37" s="9"/>
    </row>
    <row r="38" spans="1:23" s="2" customFormat="1">
      <c r="A38" s="20">
        <v>35</v>
      </c>
      <c r="B38" s="39" t="s">
        <v>22</v>
      </c>
      <c r="C38" s="44" t="s">
        <v>31</v>
      </c>
      <c r="D38" s="38" t="s">
        <v>3</v>
      </c>
      <c r="E38" s="22">
        <v>41.3</v>
      </c>
      <c r="F38" s="22"/>
      <c r="G38" s="23">
        <v>34.86</v>
      </c>
      <c r="H38" s="26"/>
      <c r="I38" s="27">
        <f t="shared" ref="I38:I67" si="3">IF(H38&gt;G38,"报价无效",H38*E38)</f>
        <v>0</v>
      </c>
      <c r="J38" s="59"/>
      <c r="R38" s="9"/>
      <c r="V38" s="9"/>
      <c r="W38" s="9"/>
    </row>
    <row r="39" spans="1:23" s="2" customFormat="1">
      <c r="A39" s="20">
        <v>36</v>
      </c>
      <c r="B39" s="39" t="s">
        <v>22</v>
      </c>
      <c r="C39" s="44" t="s">
        <v>32</v>
      </c>
      <c r="D39" s="38" t="s">
        <v>3</v>
      </c>
      <c r="E39" s="22">
        <v>20</v>
      </c>
      <c r="F39" s="22"/>
      <c r="G39" s="23">
        <v>91.74</v>
      </c>
      <c r="H39" s="26"/>
      <c r="I39" s="27">
        <f t="shared" si="3"/>
        <v>0</v>
      </c>
      <c r="J39" s="59"/>
      <c r="R39" s="9"/>
      <c r="V39" s="9"/>
      <c r="W39" s="9"/>
    </row>
    <row r="40" spans="1:23" s="2" customFormat="1">
      <c r="A40" s="20">
        <v>37</v>
      </c>
      <c r="B40" s="39" t="s">
        <v>26</v>
      </c>
      <c r="C40" s="44" t="s">
        <v>27</v>
      </c>
      <c r="D40" s="38" t="s">
        <v>28</v>
      </c>
      <c r="E40" s="22">
        <v>1</v>
      </c>
      <c r="F40" s="20"/>
      <c r="G40" s="23">
        <v>22.94</v>
      </c>
      <c r="H40" s="26"/>
      <c r="I40" s="27">
        <f t="shared" si="3"/>
        <v>0</v>
      </c>
      <c r="J40" s="59"/>
      <c r="R40" s="9"/>
      <c r="V40" s="9"/>
      <c r="W40" s="9"/>
    </row>
    <row r="41" spans="1:23" s="2" customFormat="1">
      <c r="A41" s="20">
        <v>38</v>
      </c>
      <c r="B41" s="39" t="s">
        <v>103</v>
      </c>
      <c r="C41" s="21" t="s">
        <v>21</v>
      </c>
      <c r="D41" s="20" t="s">
        <v>28</v>
      </c>
      <c r="E41" s="20">
        <v>286</v>
      </c>
      <c r="F41" s="20" t="s">
        <v>46</v>
      </c>
      <c r="G41" s="23">
        <v>41.28</v>
      </c>
      <c r="H41" s="26"/>
      <c r="I41" s="27">
        <f t="shared" si="3"/>
        <v>0</v>
      </c>
      <c r="J41" s="59"/>
      <c r="R41" s="9"/>
      <c r="V41" s="9"/>
      <c r="W41" s="9"/>
    </row>
    <row r="42" spans="1:23" s="2" customFormat="1" ht="76.5">
      <c r="A42" s="20">
        <v>39</v>
      </c>
      <c r="B42" s="39" t="s">
        <v>104</v>
      </c>
      <c r="C42" s="44" t="s">
        <v>105</v>
      </c>
      <c r="D42" s="38" t="s">
        <v>3</v>
      </c>
      <c r="E42" s="20">
        <v>13</v>
      </c>
      <c r="F42" s="20" t="s">
        <v>46</v>
      </c>
      <c r="G42" s="23">
        <v>100.92</v>
      </c>
      <c r="H42" s="26"/>
      <c r="I42" s="27">
        <f t="shared" si="3"/>
        <v>0</v>
      </c>
      <c r="J42" s="40"/>
      <c r="R42" s="9"/>
      <c r="V42" s="9"/>
      <c r="W42" s="9"/>
    </row>
    <row r="43" spans="1:23" s="2" customFormat="1">
      <c r="A43" s="20">
        <v>40</v>
      </c>
      <c r="B43" s="39" t="s">
        <v>106</v>
      </c>
      <c r="C43" s="44" t="s">
        <v>107</v>
      </c>
      <c r="D43" s="38" t="s">
        <v>3</v>
      </c>
      <c r="E43" s="20">
        <f>40+164</f>
        <v>204</v>
      </c>
      <c r="F43" s="20" t="s">
        <v>46</v>
      </c>
      <c r="G43" s="23">
        <v>30.28</v>
      </c>
      <c r="H43" s="26"/>
      <c r="I43" s="27">
        <f t="shared" ref="I43:I49" si="4">IF(H43&gt;G43,"报价无效",H43*E43)</f>
        <v>0</v>
      </c>
      <c r="J43" s="40"/>
      <c r="R43" s="9"/>
      <c r="V43" s="9"/>
      <c r="W43" s="9"/>
    </row>
    <row r="44" spans="1:23" s="2" customFormat="1">
      <c r="A44" s="20">
        <v>41</v>
      </c>
      <c r="B44" s="39" t="s">
        <v>106</v>
      </c>
      <c r="C44" s="44" t="s">
        <v>108</v>
      </c>
      <c r="D44" s="38" t="s">
        <v>3</v>
      </c>
      <c r="E44" s="20">
        <v>168</v>
      </c>
      <c r="F44" s="20" t="s">
        <v>46</v>
      </c>
      <c r="G44" s="23">
        <v>36.700000000000003</v>
      </c>
      <c r="H44" s="26"/>
      <c r="I44" s="27">
        <f t="shared" si="4"/>
        <v>0</v>
      </c>
      <c r="J44" s="40"/>
      <c r="R44" s="9"/>
      <c r="V44" s="9"/>
      <c r="W44" s="9"/>
    </row>
    <row r="45" spans="1:23" s="2" customFormat="1">
      <c r="A45" s="20">
        <v>42</v>
      </c>
      <c r="B45" s="39" t="s">
        <v>109</v>
      </c>
      <c r="C45" s="44" t="s">
        <v>110</v>
      </c>
      <c r="D45" s="38" t="s">
        <v>3</v>
      </c>
      <c r="E45" s="20">
        <v>15</v>
      </c>
      <c r="F45" s="20" t="s">
        <v>46</v>
      </c>
      <c r="G45" s="23">
        <v>41.28</v>
      </c>
      <c r="H45" s="26"/>
      <c r="I45" s="27">
        <f t="shared" si="4"/>
        <v>0</v>
      </c>
      <c r="J45" s="40"/>
      <c r="R45" s="9"/>
      <c r="V45" s="9"/>
      <c r="W45" s="9"/>
    </row>
    <row r="46" spans="1:23" s="2" customFormat="1">
      <c r="A46" s="20">
        <v>43</v>
      </c>
      <c r="B46" s="39" t="s">
        <v>109</v>
      </c>
      <c r="C46" s="44" t="s">
        <v>111</v>
      </c>
      <c r="D46" s="38" t="s">
        <v>3</v>
      </c>
      <c r="E46" s="20">
        <f>30+20</f>
        <v>50</v>
      </c>
      <c r="F46" s="20" t="s">
        <v>46</v>
      </c>
      <c r="G46" s="23">
        <v>100.92</v>
      </c>
      <c r="H46" s="26"/>
      <c r="I46" s="27">
        <f t="shared" si="4"/>
        <v>0</v>
      </c>
      <c r="J46" s="40"/>
      <c r="R46" s="9"/>
      <c r="V46" s="9"/>
      <c r="W46" s="9"/>
    </row>
    <row r="47" spans="1:23" s="2" customFormat="1">
      <c r="A47" s="20">
        <v>44</v>
      </c>
      <c r="B47" s="39" t="s">
        <v>109</v>
      </c>
      <c r="C47" s="44" t="s">
        <v>112</v>
      </c>
      <c r="D47" s="38" t="s">
        <v>3</v>
      </c>
      <c r="E47" s="20">
        <v>61.2</v>
      </c>
      <c r="F47" s="20" t="s">
        <v>46</v>
      </c>
      <c r="G47" s="23">
        <v>238.53</v>
      </c>
      <c r="H47" s="26"/>
      <c r="I47" s="27">
        <f t="shared" si="4"/>
        <v>0</v>
      </c>
      <c r="J47" s="40"/>
      <c r="R47" s="9"/>
      <c r="V47" s="9"/>
      <c r="W47" s="9"/>
    </row>
    <row r="48" spans="1:23" s="2" customFormat="1">
      <c r="A48" s="20">
        <v>45</v>
      </c>
      <c r="B48" s="39" t="s">
        <v>113</v>
      </c>
      <c r="C48" s="44" t="s">
        <v>114</v>
      </c>
      <c r="D48" s="38" t="s">
        <v>3</v>
      </c>
      <c r="E48" s="20">
        <f>31.5+20+7.2+30+10+11.7+50+16-0.8+17.4</f>
        <v>193</v>
      </c>
      <c r="F48" s="20" t="s">
        <v>46</v>
      </c>
      <c r="G48" s="23">
        <v>55.05</v>
      </c>
      <c r="H48" s="26"/>
      <c r="I48" s="27">
        <f t="shared" si="4"/>
        <v>0</v>
      </c>
      <c r="J48" s="40"/>
      <c r="R48" s="9"/>
      <c r="V48" s="9"/>
      <c r="W48" s="9"/>
    </row>
    <row r="49" spans="1:23" s="2" customFormat="1">
      <c r="A49" s="20">
        <v>46</v>
      </c>
      <c r="B49" s="39" t="s">
        <v>115</v>
      </c>
      <c r="C49" s="44" t="s">
        <v>116</v>
      </c>
      <c r="D49" s="38" t="s">
        <v>33</v>
      </c>
      <c r="E49" s="20">
        <f>5+4+19+3</f>
        <v>31</v>
      </c>
      <c r="F49" s="20" t="s">
        <v>46</v>
      </c>
      <c r="G49" s="23">
        <v>28.44</v>
      </c>
      <c r="H49" s="26"/>
      <c r="I49" s="27">
        <f t="shared" si="4"/>
        <v>0</v>
      </c>
      <c r="J49" s="40"/>
      <c r="R49" s="9"/>
      <c r="V49" s="9"/>
      <c r="W49" s="9"/>
    </row>
    <row r="50" spans="1:23" s="2" customFormat="1">
      <c r="A50" s="20">
        <v>47</v>
      </c>
      <c r="B50" s="39" t="s">
        <v>117</v>
      </c>
      <c r="C50" s="44" t="s">
        <v>118</v>
      </c>
      <c r="D50" s="38" t="s">
        <v>34</v>
      </c>
      <c r="E50" s="20">
        <v>4</v>
      </c>
      <c r="F50" s="20" t="s">
        <v>46</v>
      </c>
      <c r="G50" s="23">
        <v>651.38</v>
      </c>
      <c r="H50" s="26"/>
      <c r="I50" s="27">
        <f t="shared" si="3"/>
        <v>0</v>
      </c>
      <c r="J50" s="40"/>
      <c r="R50" s="9"/>
      <c r="V50" s="9"/>
      <c r="W50" s="9"/>
    </row>
    <row r="51" spans="1:23" s="2" customFormat="1">
      <c r="A51" s="20">
        <v>48</v>
      </c>
      <c r="B51" s="39" t="s">
        <v>117</v>
      </c>
      <c r="C51" s="44" t="s">
        <v>119</v>
      </c>
      <c r="D51" s="38" t="s">
        <v>34</v>
      </c>
      <c r="E51" s="20">
        <v>2</v>
      </c>
      <c r="F51" s="20" t="s">
        <v>46</v>
      </c>
      <c r="G51" s="23">
        <v>816.51</v>
      </c>
      <c r="H51" s="26"/>
      <c r="I51" s="27">
        <f t="shared" si="3"/>
        <v>0</v>
      </c>
      <c r="J51" s="40" t="s">
        <v>77</v>
      </c>
      <c r="R51" s="9"/>
      <c r="V51" s="9"/>
      <c r="W51" s="9"/>
    </row>
    <row r="52" spans="1:23" s="2" customFormat="1">
      <c r="A52" s="20">
        <v>49</v>
      </c>
      <c r="B52" s="39" t="s">
        <v>117</v>
      </c>
      <c r="C52" s="44" t="s">
        <v>120</v>
      </c>
      <c r="D52" s="38" t="s">
        <v>34</v>
      </c>
      <c r="E52" s="20">
        <v>18</v>
      </c>
      <c r="F52" s="20" t="s">
        <v>46</v>
      </c>
      <c r="G52" s="23">
        <v>981.65</v>
      </c>
      <c r="H52" s="26"/>
      <c r="I52" s="27">
        <f t="shared" si="3"/>
        <v>0</v>
      </c>
      <c r="J52" s="40"/>
      <c r="R52" s="9"/>
      <c r="V52" s="9"/>
      <c r="W52" s="9"/>
    </row>
    <row r="53" spans="1:23" s="2" customFormat="1">
      <c r="A53" s="20">
        <v>50</v>
      </c>
      <c r="B53" s="39" t="s">
        <v>117</v>
      </c>
      <c r="C53" s="44" t="s">
        <v>121</v>
      </c>
      <c r="D53" s="38" t="s">
        <v>34</v>
      </c>
      <c r="E53" s="20">
        <f>5+4+2</f>
        <v>11</v>
      </c>
      <c r="F53" s="20" t="s">
        <v>46</v>
      </c>
      <c r="G53" s="23">
        <v>1188.07</v>
      </c>
      <c r="H53" s="26"/>
      <c r="I53" s="27">
        <f t="shared" si="3"/>
        <v>0</v>
      </c>
      <c r="J53" s="40"/>
      <c r="R53" s="9"/>
      <c r="V53" s="9"/>
      <c r="W53" s="9"/>
    </row>
    <row r="54" spans="1:23" s="2" customFormat="1">
      <c r="A54" s="20">
        <v>51</v>
      </c>
      <c r="B54" s="54" t="s">
        <v>122</v>
      </c>
      <c r="C54" s="55"/>
      <c r="D54" s="45"/>
      <c r="E54" s="46"/>
      <c r="F54" s="20"/>
      <c r="G54" s="23">
        <v>0</v>
      </c>
      <c r="H54" s="26"/>
      <c r="I54" s="27">
        <f t="shared" si="3"/>
        <v>0</v>
      </c>
      <c r="J54" s="61"/>
      <c r="R54" s="9"/>
      <c r="V54" s="9"/>
      <c r="W54" s="9"/>
    </row>
    <row r="55" spans="1:23" s="2" customFormat="1">
      <c r="A55" s="20">
        <v>52</v>
      </c>
      <c r="B55" s="40" t="s">
        <v>123</v>
      </c>
      <c r="C55" s="21" t="s">
        <v>124</v>
      </c>
      <c r="D55" s="38" t="s">
        <v>10</v>
      </c>
      <c r="E55" s="20">
        <v>25</v>
      </c>
      <c r="F55" s="20" t="s">
        <v>46</v>
      </c>
      <c r="G55" s="23">
        <v>27.52</v>
      </c>
      <c r="H55" s="26"/>
      <c r="I55" s="27">
        <f t="shared" si="3"/>
        <v>0</v>
      </c>
      <c r="J55" s="59"/>
      <c r="R55" s="9"/>
      <c r="V55" s="9"/>
      <c r="W55" s="9"/>
    </row>
    <row r="56" spans="1:23" s="2" customFormat="1">
      <c r="A56" s="20">
        <v>53</v>
      </c>
      <c r="B56" s="39" t="s">
        <v>125</v>
      </c>
      <c r="C56" s="44" t="s">
        <v>126</v>
      </c>
      <c r="D56" s="38" t="s">
        <v>10</v>
      </c>
      <c r="E56" s="20">
        <v>25</v>
      </c>
      <c r="F56" s="20" t="s">
        <v>46</v>
      </c>
      <c r="G56" s="23">
        <v>36.700000000000003</v>
      </c>
      <c r="H56" s="26"/>
      <c r="I56" s="27">
        <f t="shared" si="3"/>
        <v>0</v>
      </c>
      <c r="J56" s="40" t="s">
        <v>127</v>
      </c>
      <c r="R56" s="9"/>
      <c r="V56" s="9"/>
      <c r="W56" s="9"/>
    </row>
    <row r="57" spans="1:23" s="2" customFormat="1">
      <c r="A57" s="20">
        <v>54</v>
      </c>
      <c r="B57" s="39" t="s">
        <v>125</v>
      </c>
      <c r="C57" s="44" t="s">
        <v>128</v>
      </c>
      <c r="D57" s="38" t="s">
        <v>10</v>
      </c>
      <c r="E57" s="20">
        <v>8.6</v>
      </c>
      <c r="F57" s="20" t="s">
        <v>46</v>
      </c>
      <c r="G57" s="23">
        <v>128.44</v>
      </c>
      <c r="H57" s="26"/>
      <c r="I57" s="27">
        <f t="shared" ref="I57:I63" si="5">IF(H57&gt;G57,"报价无效",H57*E57)</f>
        <v>0</v>
      </c>
      <c r="J57" s="40"/>
      <c r="R57" s="9"/>
      <c r="V57" s="9"/>
      <c r="W57" s="9"/>
    </row>
    <row r="58" spans="1:23" s="2" customFormat="1">
      <c r="A58" s="20">
        <v>55</v>
      </c>
      <c r="B58" s="39" t="s">
        <v>129</v>
      </c>
      <c r="C58" s="44" t="s">
        <v>130</v>
      </c>
      <c r="D58" s="38" t="s">
        <v>10</v>
      </c>
      <c r="E58" s="20">
        <v>1.96</v>
      </c>
      <c r="F58" s="20" t="s">
        <v>46</v>
      </c>
      <c r="G58" s="23">
        <v>550.46</v>
      </c>
      <c r="H58" s="26"/>
      <c r="I58" s="27">
        <f t="shared" si="5"/>
        <v>0</v>
      </c>
      <c r="J58" s="40"/>
      <c r="R58" s="9"/>
      <c r="V58" s="9"/>
      <c r="W58" s="9"/>
    </row>
    <row r="59" spans="1:23" s="2" customFormat="1">
      <c r="A59" s="20">
        <v>56</v>
      </c>
      <c r="B59" s="39" t="s">
        <v>131</v>
      </c>
      <c r="C59" s="44" t="s">
        <v>132</v>
      </c>
      <c r="D59" s="38" t="s">
        <v>35</v>
      </c>
      <c r="E59" s="20">
        <v>1</v>
      </c>
      <c r="F59" s="20" t="s">
        <v>46</v>
      </c>
      <c r="G59" s="23">
        <v>366972.48</v>
      </c>
      <c r="H59" s="26"/>
      <c r="I59" s="27">
        <f t="shared" si="5"/>
        <v>0</v>
      </c>
      <c r="J59" s="40"/>
      <c r="R59" s="9"/>
      <c r="V59" s="9"/>
      <c r="W59" s="9"/>
    </row>
    <row r="60" spans="1:23" s="2" customFormat="1" ht="38.25">
      <c r="A60" s="20">
        <v>57</v>
      </c>
      <c r="B60" s="62" t="s">
        <v>133</v>
      </c>
      <c r="C60" s="44" t="s">
        <v>134</v>
      </c>
      <c r="D60" s="38" t="s">
        <v>35</v>
      </c>
      <c r="E60" s="20">
        <v>1</v>
      </c>
      <c r="F60" s="20" t="s">
        <v>46</v>
      </c>
      <c r="G60" s="23">
        <v>4587.16</v>
      </c>
      <c r="H60" s="26"/>
      <c r="I60" s="27">
        <f t="shared" si="5"/>
        <v>0</v>
      </c>
      <c r="J60" s="66"/>
      <c r="R60" s="9"/>
      <c r="V60" s="9"/>
      <c r="W60" s="9"/>
    </row>
    <row r="61" spans="1:23" s="2" customFormat="1">
      <c r="A61" s="20">
        <v>58</v>
      </c>
      <c r="B61" s="67" t="s">
        <v>135</v>
      </c>
      <c r="C61" s="68"/>
      <c r="D61" s="48"/>
      <c r="E61" s="48"/>
      <c r="F61" s="68"/>
      <c r="G61" s="23">
        <v>0</v>
      </c>
      <c r="H61" s="26"/>
      <c r="I61" s="27">
        <f t="shared" si="5"/>
        <v>0</v>
      </c>
      <c r="J61" s="69"/>
      <c r="R61" s="9"/>
      <c r="V61" s="9"/>
      <c r="W61" s="9"/>
    </row>
    <row r="62" spans="1:23" s="2" customFormat="1">
      <c r="A62" s="20">
        <v>59</v>
      </c>
      <c r="B62" s="39" t="s">
        <v>136</v>
      </c>
      <c r="C62" s="44" t="s">
        <v>137</v>
      </c>
      <c r="D62" s="38" t="s">
        <v>9</v>
      </c>
      <c r="E62" s="20">
        <f>1.6+4.5+0.72+7.86+4.5</f>
        <v>19.18</v>
      </c>
      <c r="F62" s="20" t="s">
        <v>138</v>
      </c>
      <c r="G62" s="23">
        <v>14.68</v>
      </c>
      <c r="H62" s="26"/>
      <c r="I62" s="27">
        <f t="shared" si="5"/>
        <v>0</v>
      </c>
      <c r="J62" s="66"/>
      <c r="R62" s="9"/>
      <c r="V62" s="9"/>
      <c r="W62" s="9"/>
    </row>
    <row r="63" spans="1:23" s="2" customFormat="1" ht="51">
      <c r="A63" s="20">
        <v>60</v>
      </c>
      <c r="B63" s="39" t="s">
        <v>139</v>
      </c>
      <c r="C63" s="44" t="s">
        <v>140</v>
      </c>
      <c r="D63" s="38" t="s">
        <v>9</v>
      </c>
      <c r="E63" s="20">
        <v>22.5</v>
      </c>
      <c r="F63" s="20" t="s">
        <v>138</v>
      </c>
      <c r="G63" s="23">
        <v>22.94</v>
      </c>
      <c r="H63" s="26"/>
      <c r="I63" s="27">
        <f t="shared" si="5"/>
        <v>0</v>
      </c>
      <c r="J63" s="66" t="s">
        <v>100</v>
      </c>
      <c r="R63" s="9"/>
      <c r="V63" s="9"/>
      <c r="W63" s="9"/>
    </row>
    <row r="64" spans="1:23" s="2" customFormat="1">
      <c r="A64" s="20">
        <v>61</v>
      </c>
      <c r="B64" s="39" t="s">
        <v>141</v>
      </c>
      <c r="C64" s="44" t="s">
        <v>142</v>
      </c>
      <c r="D64" s="38" t="s">
        <v>9</v>
      </c>
      <c r="E64" s="20">
        <f>38+38</f>
        <v>76</v>
      </c>
      <c r="F64" s="20" t="s">
        <v>138</v>
      </c>
      <c r="G64" s="23">
        <v>7.34</v>
      </c>
      <c r="H64" s="26"/>
      <c r="I64" s="27">
        <f t="shared" si="3"/>
        <v>0</v>
      </c>
      <c r="J64" s="66" t="s">
        <v>143</v>
      </c>
      <c r="R64" s="9"/>
      <c r="V64" s="9"/>
      <c r="W64" s="9"/>
    </row>
    <row r="65" spans="1:23" s="2" customFormat="1">
      <c r="A65" s="20">
        <v>62</v>
      </c>
      <c r="B65" s="39" t="s">
        <v>144</v>
      </c>
      <c r="C65" s="44" t="s">
        <v>145</v>
      </c>
      <c r="D65" s="38" t="s">
        <v>9</v>
      </c>
      <c r="E65" s="20">
        <f>9+9</f>
        <v>18</v>
      </c>
      <c r="F65" s="20" t="s">
        <v>138</v>
      </c>
      <c r="G65" s="23">
        <v>16.510000000000002</v>
      </c>
      <c r="H65" s="26"/>
      <c r="I65" s="27">
        <f t="shared" si="3"/>
        <v>0</v>
      </c>
      <c r="J65" s="66"/>
      <c r="R65" s="9"/>
      <c r="V65" s="9"/>
      <c r="W65" s="9"/>
    </row>
    <row r="66" spans="1:23" s="2" customFormat="1">
      <c r="A66" s="20">
        <v>63</v>
      </c>
      <c r="B66" s="39" t="s">
        <v>146</v>
      </c>
      <c r="C66" s="44" t="s">
        <v>147</v>
      </c>
      <c r="D66" s="38" t="s">
        <v>9</v>
      </c>
      <c r="E66" s="20">
        <v>1</v>
      </c>
      <c r="F66" s="20" t="s">
        <v>138</v>
      </c>
      <c r="G66" s="23">
        <v>20.18</v>
      </c>
      <c r="H66" s="26"/>
      <c r="I66" s="27">
        <f t="shared" si="3"/>
        <v>0</v>
      </c>
      <c r="J66" s="66" t="s">
        <v>148</v>
      </c>
      <c r="R66" s="9"/>
      <c r="V66" s="9"/>
      <c r="W66" s="9"/>
    </row>
    <row r="67" spans="1:23" s="2" customFormat="1" ht="63">
      <c r="A67" s="20">
        <v>64</v>
      </c>
      <c r="B67" s="39" t="s">
        <v>149</v>
      </c>
      <c r="C67" s="44" t="s">
        <v>150</v>
      </c>
      <c r="D67" s="38" t="s">
        <v>9</v>
      </c>
      <c r="E67" s="20">
        <f>40+287.1+85.2+326.52+82.06+626.47+236.3+287.1+85.2</f>
        <v>2055.9499999999998</v>
      </c>
      <c r="F67" s="20" t="s">
        <v>138</v>
      </c>
      <c r="G67" s="23">
        <v>2.75</v>
      </c>
      <c r="H67" s="26"/>
      <c r="I67" s="27">
        <f t="shared" si="3"/>
        <v>0</v>
      </c>
      <c r="J67" s="66" t="s">
        <v>151</v>
      </c>
      <c r="R67" s="9"/>
      <c r="V67" s="9"/>
      <c r="W67" s="9"/>
    </row>
    <row r="68" spans="1:23" s="2" customFormat="1" ht="37.5">
      <c r="A68" s="20">
        <v>65</v>
      </c>
      <c r="B68" s="39" t="s">
        <v>152</v>
      </c>
      <c r="C68" s="44" t="s">
        <v>153</v>
      </c>
      <c r="D68" s="38" t="s">
        <v>3</v>
      </c>
      <c r="E68" s="20">
        <v>11</v>
      </c>
      <c r="F68" s="20" t="s">
        <v>138</v>
      </c>
      <c r="G68" s="23">
        <v>11.01</v>
      </c>
      <c r="H68" s="26"/>
      <c r="I68" s="27">
        <f t="shared" ref="I68:I74" si="6">IF(H68&gt;G68,"报价无效",H68*E68)</f>
        <v>0</v>
      </c>
      <c r="J68" s="66" t="s">
        <v>53</v>
      </c>
      <c r="R68" s="9"/>
      <c r="V68" s="9"/>
      <c r="W68" s="9"/>
    </row>
    <row r="69" spans="1:23" s="2" customFormat="1" ht="51">
      <c r="A69" s="20">
        <v>66</v>
      </c>
      <c r="B69" s="39" t="s">
        <v>154</v>
      </c>
      <c r="C69" s="44" t="s">
        <v>155</v>
      </c>
      <c r="D69" s="38" t="s">
        <v>3</v>
      </c>
      <c r="E69" s="20">
        <f>56.56+209.31+5.4*11+6.6</f>
        <v>331.87</v>
      </c>
      <c r="F69" s="20" t="s">
        <v>138</v>
      </c>
      <c r="G69" s="23">
        <v>2.75</v>
      </c>
      <c r="H69" s="26"/>
      <c r="I69" s="27">
        <f t="shared" si="6"/>
        <v>0</v>
      </c>
      <c r="J69" s="66" t="s">
        <v>156</v>
      </c>
      <c r="R69" s="9"/>
      <c r="V69" s="9"/>
      <c r="W69" s="9"/>
    </row>
    <row r="70" spans="1:23" s="2" customFormat="1" ht="156.75" customHeight="1">
      <c r="A70" s="20">
        <v>67</v>
      </c>
      <c r="B70" s="39" t="s">
        <v>157</v>
      </c>
      <c r="C70" s="44" t="s">
        <v>158</v>
      </c>
      <c r="D70" s="38" t="s">
        <v>36</v>
      </c>
      <c r="E70" s="20">
        <f>1+15+39+1+11+1</f>
        <v>68</v>
      </c>
      <c r="F70" s="20" t="s">
        <v>138</v>
      </c>
      <c r="G70" s="23">
        <v>45.87</v>
      </c>
      <c r="H70" s="26"/>
      <c r="I70" s="27">
        <f t="shared" si="6"/>
        <v>0</v>
      </c>
      <c r="J70" s="66" t="s">
        <v>159</v>
      </c>
      <c r="R70" s="9"/>
      <c r="V70" s="9"/>
      <c r="W70" s="9"/>
    </row>
    <row r="71" spans="1:23" s="2" customFormat="1">
      <c r="A71" s="20">
        <v>68</v>
      </c>
      <c r="B71" s="39" t="s">
        <v>160</v>
      </c>
      <c r="C71" s="44" t="s">
        <v>161</v>
      </c>
      <c r="D71" s="38" t="s">
        <v>36</v>
      </c>
      <c r="E71" s="20">
        <f>3+18+8</f>
        <v>29</v>
      </c>
      <c r="F71" s="20" t="s">
        <v>138</v>
      </c>
      <c r="G71" s="23">
        <v>39.450000000000003</v>
      </c>
      <c r="H71" s="26"/>
      <c r="I71" s="27">
        <f t="shared" si="6"/>
        <v>0</v>
      </c>
      <c r="J71" s="66" t="s">
        <v>162</v>
      </c>
      <c r="R71" s="9"/>
      <c r="V71" s="9"/>
      <c r="W71" s="9"/>
    </row>
    <row r="72" spans="1:23" s="2" customFormat="1">
      <c r="A72" s="20">
        <v>69</v>
      </c>
      <c r="B72" s="39" t="s">
        <v>163</v>
      </c>
      <c r="C72" s="44" t="s">
        <v>164</v>
      </c>
      <c r="D72" s="38" t="s">
        <v>9</v>
      </c>
      <c r="E72" s="20">
        <f>44.7+44.7</f>
        <v>89.4</v>
      </c>
      <c r="F72" s="20" t="s">
        <v>138</v>
      </c>
      <c r="G72" s="23">
        <v>7.34</v>
      </c>
      <c r="H72" s="26"/>
      <c r="I72" s="27">
        <f t="shared" si="6"/>
        <v>0</v>
      </c>
      <c r="J72" s="66"/>
      <c r="R72" s="9"/>
      <c r="V72" s="9"/>
      <c r="W72" s="9"/>
    </row>
    <row r="73" spans="1:23" s="2" customFormat="1" ht="64.5" customHeight="1">
      <c r="A73" s="20">
        <v>70</v>
      </c>
      <c r="B73" s="39" t="s">
        <v>165</v>
      </c>
      <c r="C73" s="44" t="s">
        <v>166</v>
      </c>
      <c r="D73" s="38" t="s">
        <v>9</v>
      </c>
      <c r="E73" s="20">
        <f>260.68+537.57+629.5+188.94+342.55+542.25+175.42</f>
        <v>2676.91</v>
      </c>
      <c r="F73" s="20" t="s">
        <v>138</v>
      </c>
      <c r="G73" s="23">
        <v>2.75</v>
      </c>
      <c r="H73" s="26"/>
      <c r="I73" s="27">
        <f t="shared" si="6"/>
        <v>0</v>
      </c>
      <c r="J73" s="66" t="s">
        <v>167</v>
      </c>
      <c r="R73" s="9"/>
      <c r="V73" s="9"/>
      <c r="W73" s="9"/>
    </row>
    <row r="74" spans="1:23" s="2" customFormat="1">
      <c r="A74" s="20">
        <v>71</v>
      </c>
      <c r="B74" s="39" t="s">
        <v>168</v>
      </c>
      <c r="C74" s="44" t="s">
        <v>169</v>
      </c>
      <c r="D74" s="38" t="s">
        <v>37</v>
      </c>
      <c r="E74" s="20">
        <f>31+31</f>
        <v>62</v>
      </c>
      <c r="F74" s="20" t="s">
        <v>138</v>
      </c>
      <c r="G74" s="23">
        <v>45.87</v>
      </c>
      <c r="H74" s="26"/>
      <c r="I74" s="27">
        <f t="shared" si="6"/>
        <v>0</v>
      </c>
      <c r="J74" s="40"/>
      <c r="R74" s="9"/>
      <c r="V74" s="9"/>
      <c r="W74" s="9"/>
    </row>
    <row r="75" spans="1:23" s="2" customFormat="1">
      <c r="A75" s="20">
        <v>72</v>
      </c>
      <c r="B75" s="39" t="s">
        <v>170</v>
      </c>
      <c r="C75" s="44" t="s">
        <v>171</v>
      </c>
      <c r="D75" s="38" t="s">
        <v>37</v>
      </c>
      <c r="E75" s="20">
        <f>7+7</f>
        <v>14</v>
      </c>
      <c r="F75" s="20" t="s">
        <v>138</v>
      </c>
      <c r="G75" s="23">
        <v>27.52</v>
      </c>
      <c r="H75" s="26"/>
      <c r="I75" s="27">
        <f t="shared" ref="I75:I81" si="7">IF(H75&gt;G75,"报价无效",H75*E75)</f>
        <v>0</v>
      </c>
      <c r="J75" s="40"/>
      <c r="R75" s="9"/>
      <c r="V75" s="9"/>
      <c r="W75" s="9"/>
    </row>
    <row r="76" spans="1:23" s="2" customFormat="1">
      <c r="A76" s="20">
        <v>73</v>
      </c>
      <c r="B76" s="39" t="s">
        <v>172</v>
      </c>
      <c r="C76" s="70" t="s">
        <v>173</v>
      </c>
      <c r="D76" s="38" t="s">
        <v>3</v>
      </c>
      <c r="E76" s="20">
        <f>102+106+372</f>
        <v>580</v>
      </c>
      <c r="F76" s="20" t="s">
        <v>138</v>
      </c>
      <c r="G76" s="23">
        <v>9.17</v>
      </c>
      <c r="H76" s="26"/>
      <c r="I76" s="27">
        <f t="shared" si="7"/>
        <v>0</v>
      </c>
      <c r="J76" s="40"/>
      <c r="R76" s="9"/>
      <c r="V76" s="9"/>
      <c r="W76" s="9"/>
    </row>
    <row r="77" spans="1:23" s="2" customFormat="1">
      <c r="A77" s="20">
        <v>74</v>
      </c>
      <c r="B77" s="39" t="s">
        <v>174</v>
      </c>
      <c r="C77" s="44" t="s">
        <v>175</v>
      </c>
      <c r="D77" s="38" t="s">
        <v>34</v>
      </c>
      <c r="E77" s="20">
        <f>5+26+2</f>
        <v>33</v>
      </c>
      <c r="F77" s="20" t="s">
        <v>138</v>
      </c>
      <c r="G77" s="23">
        <v>32.11</v>
      </c>
      <c r="H77" s="26"/>
      <c r="I77" s="27">
        <f t="shared" si="7"/>
        <v>0</v>
      </c>
      <c r="J77" s="40"/>
      <c r="R77" s="9"/>
      <c r="V77" s="9"/>
      <c r="W77" s="9"/>
    </row>
    <row r="78" spans="1:23" s="2" customFormat="1">
      <c r="A78" s="20">
        <v>75</v>
      </c>
      <c r="B78" s="39" t="s">
        <v>176</v>
      </c>
      <c r="C78" s="44" t="s">
        <v>177</v>
      </c>
      <c r="D78" s="38" t="s">
        <v>37</v>
      </c>
      <c r="E78" s="20">
        <v>1</v>
      </c>
      <c r="F78" s="20" t="s">
        <v>138</v>
      </c>
      <c r="G78" s="23">
        <v>50.46</v>
      </c>
      <c r="H78" s="26"/>
      <c r="I78" s="27">
        <f t="shared" si="7"/>
        <v>0</v>
      </c>
      <c r="J78" s="40"/>
      <c r="R78" s="9"/>
      <c r="V78" s="9"/>
      <c r="W78" s="9"/>
    </row>
    <row r="79" spans="1:23" s="2" customFormat="1">
      <c r="A79" s="20">
        <v>76</v>
      </c>
      <c r="B79" s="39" t="s">
        <v>178</v>
      </c>
      <c r="C79" s="44" t="s">
        <v>179</v>
      </c>
      <c r="D79" s="20" t="s">
        <v>9</v>
      </c>
      <c r="E79" s="50">
        <v>650.34</v>
      </c>
      <c r="F79" s="20" t="s">
        <v>138</v>
      </c>
      <c r="G79" s="23">
        <v>14.68</v>
      </c>
      <c r="H79" s="26"/>
      <c r="I79" s="27">
        <f t="shared" si="7"/>
        <v>0</v>
      </c>
      <c r="J79" s="40"/>
      <c r="R79" s="9"/>
      <c r="V79" s="9"/>
      <c r="W79" s="9"/>
    </row>
    <row r="80" spans="1:23" s="2" customFormat="1" ht="34.5" customHeight="1">
      <c r="A80" s="20">
        <v>77</v>
      </c>
      <c r="B80" s="40" t="s">
        <v>180</v>
      </c>
      <c r="C80" s="21" t="s">
        <v>181</v>
      </c>
      <c r="D80" s="20" t="s">
        <v>9</v>
      </c>
      <c r="E80" s="20">
        <v>99.4</v>
      </c>
      <c r="F80" s="20" t="s">
        <v>138</v>
      </c>
      <c r="G80" s="23">
        <v>41.28</v>
      </c>
      <c r="H80" s="26"/>
      <c r="I80" s="27">
        <f t="shared" si="7"/>
        <v>0</v>
      </c>
      <c r="J80" s="40" t="s">
        <v>182</v>
      </c>
      <c r="R80" s="9"/>
      <c r="V80" s="9"/>
      <c r="W80" s="9"/>
    </row>
    <row r="81" spans="1:23" s="2" customFormat="1" ht="38.25">
      <c r="A81" s="20">
        <v>78</v>
      </c>
      <c r="B81" s="71" t="s">
        <v>183</v>
      </c>
      <c r="C81" s="21" t="s">
        <v>184</v>
      </c>
      <c r="D81" s="20" t="s">
        <v>9</v>
      </c>
      <c r="E81" s="20">
        <f>646+86.47+246.9+646+65</f>
        <v>1690.37</v>
      </c>
      <c r="F81" s="20" t="s">
        <v>138</v>
      </c>
      <c r="G81" s="23">
        <v>10.09</v>
      </c>
      <c r="H81" s="26"/>
      <c r="I81" s="27">
        <f t="shared" si="7"/>
        <v>0</v>
      </c>
      <c r="J81" s="40" t="s">
        <v>43</v>
      </c>
      <c r="R81" s="9"/>
      <c r="V81" s="9"/>
      <c r="W81" s="9"/>
    </row>
    <row r="82" spans="1:23" s="2" customFormat="1">
      <c r="A82" s="20">
        <v>79</v>
      </c>
      <c r="B82" s="40" t="s">
        <v>185</v>
      </c>
      <c r="C82" s="21"/>
      <c r="D82" s="20" t="s">
        <v>3</v>
      </c>
      <c r="E82" s="20">
        <v>1</v>
      </c>
      <c r="F82" s="20" t="s">
        <v>138</v>
      </c>
      <c r="G82" s="23">
        <v>9.17</v>
      </c>
      <c r="H82" s="26"/>
      <c r="I82" s="27">
        <f>IF(H82&gt;G82,"报价无效",H82*E82)</f>
        <v>0</v>
      </c>
      <c r="J82" s="40"/>
      <c r="R82" s="9"/>
      <c r="V82" s="9"/>
      <c r="W82" s="9"/>
    </row>
    <row r="83" spans="1:23" s="2" customFormat="1">
      <c r="A83" s="20">
        <v>80</v>
      </c>
      <c r="B83" s="40" t="s">
        <v>186</v>
      </c>
      <c r="C83" s="21" t="s">
        <v>187</v>
      </c>
      <c r="D83" s="20" t="s">
        <v>10</v>
      </c>
      <c r="E83" s="20">
        <v>100</v>
      </c>
      <c r="F83" s="20" t="s">
        <v>138</v>
      </c>
      <c r="G83" s="23">
        <v>137.61000000000001</v>
      </c>
      <c r="H83" s="26"/>
      <c r="I83" s="27">
        <f t="shared" ref="I83" si="8">IF(H83&gt;G83,"报价无效",H83*E83)</f>
        <v>0</v>
      </c>
      <c r="J83" s="40" t="s">
        <v>188</v>
      </c>
      <c r="R83" s="9"/>
      <c r="V83" s="9"/>
      <c r="W83" s="9"/>
    </row>
    <row r="84" spans="1:23" s="2" customFormat="1" ht="33.75" customHeight="1">
      <c r="A84" s="74" t="s">
        <v>189</v>
      </c>
      <c r="B84" s="74"/>
      <c r="C84" s="74"/>
      <c r="D84" s="74"/>
      <c r="E84" s="74"/>
      <c r="F84" s="74"/>
      <c r="G84" s="74"/>
      <c r="H84" s="74"/>
      <c r="I84" s="27">
        <f>SUM(I4:I83)</f>
        <v>0</v>
      </c>
      <c r="J84" s="41"/>
      <c r="R84" s="9"/>
      <c r="V84" s="9"/>
      <c r="W84" s="9"/>
    </row>
    <row r="85" spans="1:23">
      <c r="G85" s="3"/>
      <c r="H85" s="10"/>
      <c r="I85" s="11"/>
      <c r="J85" s="36"/>
      <c r="K85" s="8"/>
    </row>
    <row r="86" spans="1:23">
      <c r="A86" s="12"/>
      <c r="B86" s="37"/>
      <c r="C86" s="17"/>
      <c r="D86" s="19"/>
      <c r="F86" s="17"/>
      <c r="G86" s="3"/>
      <c r="H86" s="10"/>
      <c r="I86" s="11"/>
      <c r="J86" s="36"/>
      <c r="K86" s="8"/>
    </row>
    <row r="87" spans="1:23">
      <c r="G87" s="3"/>
      <c r="H87" s="10"/>
      <c r="I87" s="11"/>
      <c r="J87" s="36"/>
      <c r="K87" s="8"/>
    </row>
    <row r="88" spans="1:23">
      <c r="G88" s="3"/>
      <c r="H88" s="10"/>
      <c r="I88" s="11"/>
      <c r="J88" s="36"/>
      <c r="K88" s="8"/>
    </row>
    <row r="89" spans="1:23">
      <c r="G89" s="3"/>
      <c r="H89" s="10"/>
      <c r="I89" s="11"/>
      <c r="J89" s="36"/>
      <c r="K89" s="8"/>
    </row>
    <row r="90" spans="1:23">
      <c r="G90" s="3"/>
      <c r="H90" s="10"/>
      <c r="I90" s="11"/>
      <c r="J90" s="36"/>
      <c r="K90" s="8"/>
    </row>
    <row r="91" spans="1:23">
      <c r="G91" s="3"/>
      <c r="H91" s="10"/>
      <c r="I91" s="11"/>
      <c r="J91" s="36"/>
      <c r="K91" s="8"/>
    </row>
    <row r="92" spans="1:23">
      <c r="G92" s="3"/>
      <c r="H92" s="10"/>
      <c r="I92" s="11"/>
      <c r="J92" s="36"/>
      <c r="K92" s="8"/>
    </row>
    <row r="93" spans="1:23">
      <c r="G93" s="3"/>
      <c r="H93" s="10"/>
      <c r="I93" s="11"/>
      <c r="J93" s="36"/>
      <c r="K93" s="8"/>
    </row>
    <row r="94" spans="1:23">
      <c r="G94" s="3"/>
      <c r="H94" s="10"/>
      <c r="I94" s="11"/>
      <c r="J94" s="36"/>
      <c r="K94" s="8"/>
    </row>
    <row r="95" spans="1:23">
      <c r="G95" s="3"/>
      <c r="H95" s="10"/>
      <c r="I95" s="11"/>
      <c r="J95" s="36"/>
      <c r="K95" s="8"/>
    </row>
    <row r="96" spans="1:23">
      <c r="G96" s="3"/>
      <c r="H96" s="10"/>
      <c r="I96" s="11"/>
      <c r="J96" s="36"/>
      <c r="K96" s="8"/>
    </row>
    <row r="97" spans="7:11">
      <c r="G97" s="3"/>
      <c r="H97" s="10"/>
      <c r="I97" s="11"/>
      <c r="J97" s="36"/>
      <c r="K97" s="8"/>
    </row>
    <row r="98" spans="7:11">
      <c r="G98" s="3"/>
      <c r="H98" s="10"/>
      <c r="I98" s="11"/>
      <c r="J98" s="36"/>
      <c r="K98" s="8"/>
    </row>
    <row r="99" spans="7:11">
      <c r="G99" s="3"/>
      <c r="H99" s="10"/>
      <c r="I99" s="11"/>
      <c r="J99" s="36"/>
      <c r="K99" s="8"/>
    </row>
    <row r="100" spans="7:11">
      <c r="G100" s="3"/>
      <c r="H100" s="10"/>
      <c r="I100" s="11"/>
      <c r="J100" s="36"/>
      <c r="K100" s="8"/>
    </row>
    <row r="101" spans="7:11">
      <c r="G101" s="3"/>
      <c r="H101" s="10"/>
      <c r="I101" s="11"/>
      <c r="J101" s="36"/>
      <c r="K101" s="8"/>
    </row>
    <row r="102" spans="7:11">
      <c r="G102" s="3"/>
      <c r="H102" s="10"/>
      <c r="I102" s="11"/>
      <c r="J102" s="36"/>
      <c r="K102" s="8"/>
    </row>
    <row r="103" spans="7:11">
      <c r="G103" s="3"/>
      <c r="H103" s="10"/>
      <c r="I103" s="11"/>
      <c r="J103" s="36"/>
      <c r="K103" s="8"/>
    </row>
    <row r="104" spans="7:11">
      <c r="G104" s="3"/>
      <c r="H104" s="10"/>
      <c r="I104" s="11"/>
      <c r="J104" s="36"/>
      <c r="K104" s="8"/>
    </row>
    <row r="105" spans="7:11">
      <c r="G105" s="3"/>
      <c r="H105" s="10"/>
      <c r="I105" s="11"/>
      <c r="J105" s="36"/>
      <c r="K105" s="8"/>
    </row>
    <row r="106" spans="7:11">
      <c r="G106" s="3"/>
      <c r="H106" s="10"/>
      <c r="I106" s="11"/>
      <c r="J106" s="36"/>
      <c r="K106" s="8"/>
    </row>
    <row r="107" spans="7:11">
      <c r="G107" s="3"/>
      <c r="H107" s="10"/>
      <c r="I107" s="11"/>
      <c r="J107" s="36"/>
      <c r="K107" s="8"/>
    </row>
    <row r="108" spans="7:11">
      <c r="G108" s="3"/>
      <c r="H108" s="10"/>
      <c r="I108" s="11"/>
      <c r="J108" s="36"/>
      <c r="K108" s="8"/>
    </row>
    <row r="109" spans="7:11">
      <c r="G109" s="3"/>
      <c r="H109" s="10"/>
      <c r="I109" s="11"/>
      <c r="J109" s="36"/>
      <c r="K109" s="8"/>
    </row>
    <row r="110" spans="7:11">
      <c r="G110" s="3"/>
      <c r="H110" s="10"/>
      <c r="I110" s="11"/>
      <c r="J110" s="36"/>
      <c r="K110" s="8"/>
    </row>
    <row r="111" spans="7:11">
      <c r="G111" s="3"/>
      <c r="H111" s="10"/>
      <c r="I111" s="11"/>
      <c r="J111" s="36"/>
      <c r="K111" s="8"/>
    </row>
    <row r="112" spans="7:11">
      <c r="G112" s="3"/>
      <c r="H112" s="10"/>
      <c r="I112" s="11"/>
      <c r="J112" s="36"/>
      <c r="K112" s="8"/>
    </row>
    <row r="113" spans="7:11">
      <c r="G113" s="3"/>
      <c r="H113" s="10"/>
      <c r="I113" s="11"/>
      <c r="J113" s="36"/>
      <c r="K113" s="8"/>
    </row>
    <row r="114" spans="7:11">
      <c r="G114" s="3"/>
      <c r="H114" s="10"/>
      <c r="I114" s="11"/>
      <c r="J114" s="36"/>
      <c r="K114" s="8"/>
    </row>
    <row r="115" spans="7:11">
      <c r="G115" s="3"/>
      <c r="H115" s="10"/>
      <c r="I115" s="11"/>
      <c r="J115" s="36"/>
      <c r="K115" s="8"/>
    </row>
    <row r="116" spans="7:11">
      <c r="G116" s="3"/>
      <c r="H116" s="10"/>
      <c r="I116" s="11"/>
      <c r="J116" s="36"/>
      <c r="K116" s="8"/>
    </row>
    <row r="117" spans="7:11">
      <c r="G117" s="3"/>
      <c r="H117" s="10"/>
      <c r="I117" s="11"/>
      <c r="J117" s="36"/>
      <c r="K117" s="8"/>
    </row>
    <row r="118" spans="7:11">
      <c r="G118" s="3"/>
      <c r="H118" s="10"/>
      <c r="I118" s="11"/>
      <c r="J118" s="36"/>
      <c r="K118" s="8"/>
    </row>
    <row r="119" spans="7:11">
      <c r="G119" s="3"/>
      <c r="H119" s="10"/>
      <c r="I119" s="11"/>
      <c r="J119" s="36"/>
      <c r="K119" s="8"/>
    </row>
    <row r="120" spans="7:11">
      <c r="G120" s="3"/>
      <c r="H120" s="10"/>
      <c r="I120" s="11"/>
      <c r="J120" s="36"/>
      <c r="K120" s="8"/>
    </row>
    <row r="121" spans="7:11">
      <c r="G121" s="3"/>
      <c r="H121" s="10"/>
      <c r="I121" s="11"/>
      <c r="J121" s="36"/>
      <c r="K121" s="8"/>
    </row>
    <row r="122" spans="7:11">
      <c r="G122" s="3"/>
      <c r="H122" s="10"/>
      <c r="I122" s="11"/>
      <c r="J122" s="36"/>
      <c r="K122" s="8"/>
    </row>
    <row r="123" spans="7:11">
      <c r="G123" s="3"/>
      <c r="H123" s="10"/>
      <c r="I123" s="11"/>
      <c r="J123" s="36"/>
      <c r="K123" s="8"/>
    </row>
    <row r="124" spans="7:11">
      <c r="G124" s="3"/>
      <c r="H124" s="10"/>
      <c r="I124" s="11"/>
      <c r="J124" s="36"/>
      <c r="K124" s="8"/>
    </row>
    <row r="125" spans="7:11">
      <c r="G125" s="3"/>
      <c r="H125" s="10"/>
      <c r="I125" s="11"/>
      <c r="J125" s="36"/>
      <c r="K125" s="8"/>
    </row>
    <row r="126" spans="7:11">
      <c r="G126" s="3"/>
      <c r="H126" s="10"/>
      <c r="I126" s="11"/>
      <c r="J126" s="36"/>
      <c r="K126" s="8"/>
    </row>
    <row r="127" spans="7:11">
      <c r="G127" s="3"/>
      <c r="H127" s="10"/>
      <c r="I127" s="11"/>
      <c r="J127" s="36"/>
      <c r="K127" s="8"/>
    </row>
    <row r="128" spans="7:11">
      <c r="G128" s="3"/>
      <c r="H128" s="10"/>
      <c r="I128" s="11"/>
      <c r="J128" s="36"/>
      <c r="K128" s="8"/>
    </row>
    <row r="129" spans="7:11">
      <c r="G129" s="3"/>
      <c r="H129" s="10"/>
      <c r="I129" s="11"/>
      <c r="J129" s="36"/>
      <c r="K129" s="8"/>
    </row>
    <row r="130" spans="7:11">
      <c r="G130" s="3"/>
      <c r="H130" s="10"/>
      <c r="I130" s="11"/>
      <c r="J130" s="36"/>
      <c r="K130" s="8"/>
    </row>
    <row r="131" spans="7:11">
      <c r="G131" s="3"/>
      <c r="H131" s="10"/>
      <c r="I131" s="11"/>
      <c r="J131" s="36"/>
      <c r="K131" s="8"/>
    </row>
    <row r="132" spans="7:11">
      <c r="G132" s="3"/>
      <c r="H132" s="10"/>
      <c r="I132" s="11"/>
      <c r="J132" s="36"/>
      <c r="K132" s="8"/>
    </row>
    <row r="133" spans="7:11">
      <c r="G133" s="3"/>
      <c r="H133" s="10"/>
      <c r="I133" s="11"/>
      <c r="J133" s="36"/>
      <c r="K133" s="8"/>
    </row>
    <row r="134" spans="7:11">
      <c r="G134" s="3"/>
      <c r="H134" s="10"/>
      <c r="I134" s="11"/>
      <c r="J134" s="36"/>
      <c r="K134" s="8"/>
    </row>
    <row r="135" spans="7:11">
      <c r="G135" s="3"/>
      <c r="H135" s="10"/>
      <c r="I135" s="11"/>
      <c r="J135" s="36"/>
      <c r="K135" s="8"/>
    </row>
    <row r="136" spans="7:11">
      <c r="G136" s="3"/>
      <c r="H136" s="10"/>
      <c r="I136" s="11"/>
      <c r="J136" s="36"/>
      <c r="K136" s="8"/>
    </row>
    <row r="137" spans="7:11">
      <c r="G137" s="3"/>
      <c r="H137" s="10"/>
      <c r="I137" s="11"/>
      <c r="J137" s="36"/>
      <c r="K137" s="8"/>
    </row>
    <row r="138" spans="7:11">
      <c r="G138" s="3"/>
      <c r="H138" s="10"/>
      <c r="I138" s="11"/>
      <c r="J138" s="36"/>
      <c r="K138" s="8"/>
    </row>
    <row r="139" spans="7:11">
      <c r="G139" s="3"/>
      <c r="H139" s="10"/>
      <c r="I139" s="11"/>
      <c r="J139" s="36"/>
      <c r="K139" s="8"/>
    </row>
    <row r="140" spans="7:11">
      <c r="G140" s="3"/>
      <c r="H140" s="10"/>
      <c r="I140" s="11"/>
      <c r="J140" s="36"/>
      <c r="K140" s="8"/>
    </row>
    <row r="141" spans="7:11">
      <c r="G141" s="3"/>
      <c r="H141" s="10"/>
      <c r="I141" s="11"/>
      <c r="J141" s="36"/>
      <c r="K141" s="8"/>
    </row>
    <row r="142" spans="7:11">
      <c r="G142" s="3"/>
      <c r="H142" s="10"/>
      <c r="I142" s="11"/>
      <c r="J142" s="36"/>
      <c r="K142" s="8"/>
    </row>
    <row r="143" spans="7:11">
      <c r="G143" s="3"/>
      <c r="H143" s="10"/>
      <c r="I143" s="11"/>
      <c r="J143" s="36"/>
      <c r="K143" s="8"/>
    </row>
    <row r="144" spans="7:11">
      <c r="G144" s="3"/>
      <c r="H144" s="10"/>
      <c r="I144" s="11"/>
      <c r="J144" s="36"/>
      <c r="K144" s="8"/>
    </row>
    <row r="145" spans="7:11">
      <c r="G145" s="3"/>
      <c r="H145" s="10"/>
      <c r="I145" s="11"/>
      <c r="J145" s="36"/>
      <c r="K145" s="8"/>
    </row>
    <row r="146" spans="7:11">
      <c r="G146" s="3"/>
      <c r="H146" s="10"/>
      <c r="I146" s="11"/>
      <c r="J146" s="36"/>
      <c r="K146" s="8"/>
    </row>
    <row r="147" spans="7:11">
      <c r="G147" s="3"/>
      <c r="H147" s="10"/>
      <c r="I147" s="11"/>
      <c r="J147" s="36"/>
      <c r="K147" s="8"/>
    </row>
    <row r="148" spans="7:11">
      <c r="G148" s="3"/>
      <c r="H148" s="10"/>
      <c r="I148" s="11"/>
      <c r="J148" s="36"/>
      <c r="K148" s="8"/>
    </row>
    <row r="149" spans="7:11">
      <c r="G149" s="3"/>
      <c r="H149" s="10"/>
      <c r="I149" s="11"/>
      <c r="J149" s="36"/>
      <c r="K149" s="8"/>
    </row>
    <row r="150" spans="7:11">
      <c r="G150" s="3"/>
      <c r="H150" s="10"/>
      <c r="I150" s="11"/>
      <c r="J150" s="36"/>
      <c r="K150" s="8"/>
    </row>
    <row r="151" spans="7:11">
      <c r="G151" s="3"/>
      <c r="H151" s="10"/>
      <c r="I151" s="11"/>
      <c r="J151" s="36"/>
      <c r="K151" s="8"/>
    </row>
    <row r="152" spans="7:11">
      <c r="G152" s="3"/>
      <c r="H152" s="10"/>
      <c r="I152" s="11"/>
      <c r="J152" s="36"/>
      <c r="K152" s="8"/>
    </row>
    <row r="153" spans="7:11">
      <c r="G153" s="3"/>
      <c r="H153" s="10"/>
      <c r="I153" s="11"/>
      <c r="J153" s="36"/>
      <c r="K153" s="8"/>
    </row>
    <row r="154" spans="7:11">
      <c r="G154" s="3"/>
      <c r="H154" s="10"/>
      <c r="I154" s="11"/>
      <c r="J154" s="36"/>
      <c r="K154" s="8"/>
    </row>
    <row r="155" spans="7:11">
      <c r="G155" s="3"/>
      <c r="H155" s="10"/>
      <c r="I155" s="11"/>
      <c r="J155" s="36"/>
      <c r="K155" s="8"/>
    </row>
    <row r="156" spans="7:11">
      <c r="G156" s="3"/>
      <c r="H156" s="10"/>
      <c r="I156" s="11"/>
      <c r="J156" s="36"/>
      <c r="K156" s="8"/>
    </row>
    <row r="157" spans="7:11">
      <c r="G157" s="3"/>
      <c r="H157" s="10"/>
      <c r="I157" s="11"/>
      <c r="J157" s="36"/>
      <c r="K157" s="8"/>
    </row>
    <row r="158" spans="7:11">
      <c r="G158" s="3"/>
      <c r="H158" s="10"/>
      <c r="I158" s="11"/>
      <c r="J158" s="36"/>
      <c r="K158" s="8"/>
    </row>
    <row r="159" spans="7:11">
      <c r="G159" s="3"/>
      <c r="H159" s="10"/>
      <c r="I159" s="11"/>
      <c r="J159" s="36"/>
      <c r="K159" s="8"/>
    </row>
    <row r="160" spans="7:11">
      <c r="G160" s="3"/>
      <c r="H160" s="10"/>
      <c r="I160" s="11"/>
      <c r="J160" s="36"/>
      <c r="K160" s="8"/>
    </row>
    <row r="161" spans="7:11">
      <c r="G161" s="3"/>
      <c r="H161" s="10"/>
      <c r="I161" s="11"/>
      <c r="J161" s="36"/>
      <c r="K161" s="8"/>
    </row>
    <row r="162" spans="7:11">
      <c r="G162" s="3"/>
      <c r="H162" s="10"/>
      <c r="I162" s="11"/>
      <c r="J162" s="36"/>
      <c r="K162" s="8"/>
    </row>
    <row r="163" spans="7:11">
      <c r="G163" s="3"/>
      <c r="H163" s="10"/>
      <c r="I163" s="11"/>
      <c r="J163" s="36"/>
      <c r="K163" s="8"/>
    </row>
    <row r="164" spans="7:11">
      <c r="G164" s="3"/>
      <c r="H164" s="10"/>
      <c r="I164" s="11"/>
      <c r="J164" s="36"/>
      <c r="K164" s="8"/>
    </row>
    <row r="165" spans="7:11">
      <c r="G165" s="3"/>
      <c r="H165" s="10"/>
      <c r="I165" s="11"/>
      <c r="J165" s="36"/>
      <c r="K165" s="8"/>
    </row>
    <row r="166" spans="7:11">
      <c r="G166" s="3"/>
      <c r="H166" s="10"/>
      <c r="I166" s="11"/>
      <c r="J166" s="36"/>
      <c r="K166" s="8"/>
    </row>
    <row r="167" spans="7:11">
      <c r="G167" s="3"/>
      <c r="H167" s="10"/>
      <c r="I167" s="11"/>
      <c r="J167" s="36"/>
      <c r="K167" s="8"/>
    </row>
    <row r="168" spans="7:11">
      <c r="G168" s="3"/>
      <c r="H168" s="10"/>
      <c r="I168" s="11"/>
      <c r="J168" s="36"/>
      <c r="K168" s="8"/>
    </row>
    <row r="169" spans="7:11">
      <c r="G169" s="3"/>
      <c r="H169" s="10"/>
      <c r="I169" s="11"/>
      <c r="J169" s="36"/>
      <c r="K169" s="8"/>
    </row>
    <row r="170" spans="7:11">
      <c r="G170" s="3"/>
      <c r="H170" s="10"/>
      <c r="I170" s="11"/>
      <c r="J170" s="36"/>
      <c r="K170" s="8"/>
    </row>
    <row r="171" spans="7:11">
      <c r="G171" s="3"/>
      <c r="H171" s="10"/>
      <c r="I171" s="11"/>
      <c r="J171" s="36"/>
      <c r="K171" s="8"/>
    </row>
    <row r="172" spans="7:11">
      <c r="G172" s="3"/>
      <c r="H172" s="10"/>
      <c r="I172" s="11"/>
      <c r="J172" s="36"/>
      <c r="K172" s="8"/>
    </row>
    <row r="173" spans="7:11">
      <c r="G173" s="3"/>
      <c r="H173" s="10"/>
      <c r="I173" s="11"/>
      <c r="J173" s="36"/>
      <c r="K173" s="8"/>
    </row>
    <row r="174" spans="7:11">
      <c r="G174" s="3"/>
      <c r="H174" s="10"/>
      <c r="I174" s="11"/>
      <c r="J174" s="36"/>
      <c r="K174" s="8"/>
    </row>
    <row r="175" spans="7:11">
      <c r="G175" s="3"/>
      <c r="H175" s="10"/>
      <c r="I175" s="11"/>
      <c r="J175" s="36"/>
      <c r="K175" s="8"/>
    </row>
    <row r="176" spans="7:11">
      <c r="G176" s="3"/>
      <c r="H176" s="10"/>
      <c r="I176" s="11"/>
      <c r="J176" s="36"/>
      <c r="K176" s="8"/>
    </row>
    <row r="177" spans="7:11">
      <c r="G177" s="3"/>
      <c r="H177" s="10"/>
      <c r="I177" s="11"/>
      <c r="J177" s="36"/>
      <c r="K177" s="8"/>
    </row>
    <row r="178" spans="7:11">
      <c r="G178" s="3"/>
      <c r="H178" s="10"/>
      <c r="I178" s="11"/>
      <c r="J178" s="36"/>
      <c r="K178" s="8"/>
    </row>
    <row r="179" spans="7:11">
      <c r="G179" s="3"/>
      <c r="H179" s="10"/>
      <c r="I179" s="11"/>
      <c r="J179" s="36"/>
      <c r="K179" s="8"/>
    </row>
    <row r="180" spans="7:11">
      <c r="G180" s="3"/>
      <c r="H180" s="10"/>
      <c r="I180" s="11"/>
      <c r="J180" s="36"/>
      <c r="K180" s="8"/>
    </row>
    <row r="181" spans="7:11">
      <c r="G181" s="3"/>
      <c r="H181" s="10"/>
      <c r="I181" s="11"/>
      <c r="J181" s="36"/>
      <c r="K181" s="8"/>
    </row>
    <row r="182" spans="7:11">
      <c r="G182" s="3"/>
      <c r="H182" s="10"/>
      <c r="I182" s="11"/>
      <c r="J182" s="36"/>
      <c r="K182" s="8"/>
    </row>
    <row r="183" spans="7:11">
      <c r="G183" s="3"/>
      <c r="H183" s="10"/>
      <c r="I183" s="11"/>
      <c r="J183" s="36"/>
      <c r="K183" s="8"/>
    </row>
    <row r="184" spans="7:11">
      <c r="G184" s="3"/>
      <c r="H184" s="10"/>
      <c r="I184" s="11"/>
      <c r="J184" s="36"/>
      <c r="K184" s="8"/>
    </row>
    <row r="185" spans="7:11">
      <c r="G185" s="3"/>
      <c r="H185" s="10"/>
      <c r="I185" s="11"/>
      <c r="J185" s="36"/>
      <c r="K185" s="8"/>
    </row>
    <row r="186" spans="7:11">
      <c r="G186" s="3"/>
      <c r="H186" s="10"/>
      <c r="I186" s="11"/>
      <c r="J186" s="36"/>
      <c r="K186" s="8"/>
    </row>
    <row r="187" spans="7:11">
      <c r="G187" s="3"/>
      <c r="H187" s="10"/>
      <c r="I187" s="11"/>
      <c r="J187" s="36"/>
      <c r="K187" s="8"/>
    </row>
    <row r="188" spans="7:11">
      <c r="G188" s="3"/>
      <c r="H188" s="10"/>
      <c r="I188" s="11"/>
      <c r="J188" s="36"/>
      <c r="K188" s="8"/>
    </row>
    <row r="189" spans="7:11">
      <c r="G189" s="3"/>
      <c r="H189" s="10"/>
      <c r="I189" s="11"/>
      <c r="J189" s="36"/>
      <c r="K189" s="8"/>
    </row>
    <row r="190" spans="7:11">
      <c r="G190" s="3"/>
      <c r="H190" s="10"/>
      <c r="I190" s="11"/>
      <c r="J190" s="36"/>
      <c r="K190" s="8"/>
    </row>
    <row r="191" spans="7:11">
      <c r="G191" s="3"/>
      <c r="H191" s="10"/>
      <c r="I191" s="11"/>
      <c r="J191" s="36"/>
      <c r="K191" s="8"/>
    </row>
    <row r="192" spans="7:11">
      <c r="G192" s="3"/>
      <c r="H192" s="10"/>
      <c r="I192" s="11"/>
      <c r="J192" s="36"/>
      <c r="K192" s="8"/>
    </row>
    <row r="193" spans="7:11">
      <c r="G193" s="3"/>
      <c r="H193" s="10"/>
      <c r="I193" s="11"/>
      <c r="J193" s="36"/>
      <c r="K193" s="8"/>
    </row>
    <row r="194" spans="7:11">
      <c r="G194" s="3"/>
      <c r="H194" s="10"/>
      <c r="I194" s="11"/>
      <c r="J194" s="36"/>
      <c r="K194" s="8"/>
    </row>
    <row r="195" spans="7:11">
      <c r="G195" s="3"/>
      <c r="H195" s="10"/>
      <c r="I195" s="11"/>
      <c r="J195" s="36"/>
      <c r="K195" s="8"/>
    </row>
    <row r="196" spans="7:11">
      <c r="G196" s="3"/>
      <c r="H196" s="10"/>
      <c r="I196" s="11"/>
      <c r="J196" s="36"/>
      <c r="K196" s="8"/>
    </row>
    <row r="197" spans="7:11">
      <c r="G197" s="3"/>
      <c r="H197" s="10"/>
      <c r="I197" s="11"/>
      <c r="J197" s="36"/>
      <c r="K197" s="8"/>
    </row>
    <row r="198" spans="7:11">
      <c r="G198" s="3"/>
      <c r="H198" s="10"/>
      <c r="I198" s="11"/>
      <c r="J198" s="36"/>
      <c r="K198" s="8"/>
    </row>
    <row r="199" spans="7:11">
      <c r="G199" s="3"/>
      <c r="H199" s="10"/>
      <c r="I199" s="11"/>
      <c r="J199" s="36"/>
      <c r="K199" s="8"/>
    </row>
    <row r="200" spans="7:11">
      <c r="G200" s="3"/>
      <c r="H200" s="10"/>
      <c r="I200" s="11"/>
      <c r="J200" s="36"/>
      <c r="K200" s="8"/>
    </row>
    <row r="201" spans="7:11">
      <c r="G201" s="3"/>
      <c r="H201" s="10"/>
      <c r="I201" s="11"/>
      <c r="J201" s="36"/>
      <c r="K201" s="8"/>
    </row>
    <row r="202" spans="7:11">
      <c r="G202" s="3"/>
      <c r="H202" s="10"/>
      <c r="I202" s="11"/>
      <c r="J202" s="36"/>
      <c r="K202" s="8"/>
    </row>
    <row r="203" spans="7:11">
      <c r="G203" s="3"/>
      <c r="H203" s="10"/>
      <c r="I203" s="11"/>
      <c r="J203" s="36"/>
      <c r="K203" s="8"/>
    </row>
    <row r="204" spans="7:11">
      <c r="G204" s="3"/>
      <c r="H204" s="10"/>
      <c r="I204" s="11"/>
      <c r="J204" s="36"/>
      <c r="K204" s="8"/>
    </row>
    <row r="205" spans="7:11">
      <c r="G205" s="3"/>
      <c r="H205" s="10"/>
      <c r="I205" s="11"/>
      <c r="J205" s="36"/>
      <c r="K205" s="8"/>
    </row>
    <row r="206" spans="7:11">
      <c r="G206" s="3"/>
      <c r="H206" s="10"/>
      <c r="I206" s="11"/>
      <c r="J206" s="36"/>
      <c r="K206" s="8"/>
    </row>
    <row r="207" spans="7:11">
      <c r="G207" s="3"/>
      <c r="H207" s="10"/>
      <c r="I207" s="11"/>
      <c r="J207" s="36"/>
      <c r="K207" s="8"/>
    </row>
    <row r="208" spans="7:11">
      <c r="G208" s="3"/>
      <c r="H208" s="10"/>
      <c r="I208" s="11"/>
      <c r="J208" s="36"/>
      <c r="K208" s="8"/>
    </row>
    <row r="209" spans="7:11">
      <c r="G209" s="3"/>
      <c r="H209" s="10"/>
      <c r="I209" s="11"/>
      <c r="J209" s="36"/>
      <c r="K209" s="8"/>
    </row>
    <row r="210" spans="7:11">
      <c r="G210" s="3"/>
      <c r="H210" s="10"/>
      <c r="I210" s="11"/>
      <c r="J210" s="36"/>
      <c r="K210" s="8"/>
    </row>
    <row r="211" spans="7:11">
      <c r="G211" s="3"/>
      <c r="H211" s="10"/>
      <c r="I211" s="11"/>
      <c r="J211" s="36"/>
      <c r="K211" s="8"/>
    </row>
    <row r="212" spans="7:11">
      <c r="G212" s="3"/>
      <c r="H212" s="10"/>
      <c r="I212" s="11"/>
      <c r="J212" s="36"/>
      <c r="K212" s="8"/>
    </row>
    <row r="213" spans="7:11">
      <c r="G213" s="3"/>
      <c r="H213" s="10"/>
      <c r="I213" s="11"/>
      <c r="J213" s="36"/>
      <c r="K213" s="8"/>
    </row>
    <row r="214" spans="7:11">
      <c r="G214" s="3"/>
      <c r="H214" s="10"/>
      <c r="I214" s="11"/>
      <c r="J214" s="36"/>
      <c r="K214" s="8"/>
    </row>
    <row r="215" spans="7:11">
      <c r="G215" s="3"/>
      <c r="H215" s="10"/>
      <c r="I215" s="11"/>
      <c r="J215" s="36"/>
      <c r="K215" s="8"/>
    </row>
    <row r="216" spans="7:11">
      <c r="G216" s="3"/>
      <c r="H216" s="10"/>
      <c r="I216" s="11"/>
      <c r="J216" s="36"/>
      <c r="K216" s="8"/>
    </row>
    <row r="217" spans="7:11">
      <c r="G217" s="3"/>
      <c r="H217" s="10"/>
      <c r="I217" s="11"/>
      <c r="J217" s="36"/>
      <c r="K217" s="8"/>
    </row>
    <row r="218" spans="7:11">
      <c r="G218" s="3"/>
      <c r="H218" s="10"/>
      <c r="I218" s="11"/>
      <c r="J218" s="36"/>
      <c r="K218" s="8"/>
    </row>
    <row r="219" spans="7:11">
      <c r="G219" s="3"/>
      <c r="H219" s="10"/>
      <c r="I219" s="11"/>
      <c r="J219" s="36"/>
      <c r="K219" s="8"/>
    </row>
    <row r="220" spans="7:11">
      <c r="G220" s="3"/>
      <c r="H220" s="10"/>
      <c r="I220" s="11"/>
      <c r="J220" s="36"/>
      <c r="K220" s="8"/>
    </row>
    <row r="221" spans="7:11">
      <c r="G221" s="3"/>
      <c r="H221" s="10"/>
      <c r="I221" s="11"/>
      <c r="J221" s="36"/>
      <c r="K221" s="8"/>
    </row>
    <row r="222" spans="7:11">
      <c r="G222" s="3"/>
      <c r="H222" s="10"/>
      <c r="I222" s="11"/>
      <c r="J222" s="36"/>
      <c r="K222" s="8"/>
    </row>
    <row r="223" spans="7:11">
      <c r="G223" s="3"/>
      <c r="H223" s="10"/>
      <c r="I223" s="11"/>
      <c r="J223" s="36"/>
      <c r="K223" s="8"/>
    </row>
    <row r="224" spans="7:11">
      <c r="G224" s="3"/>
      <c r="H224" s="10"/>
      <c r="I224" s="11"/>
      <c r="J224" s="36"/>
      <c r="K224" s="8"/>
    </row>
    <row r="225" spans="7:11">
      <c r="G225" s="3"/>
      <c r="H225" s="10"/>
      <c r="I225" s="11"/>
      <c r="J225" s="36"/>
      <c r="K225" s="8"/>
    </row>
    <row r="226" spans="7:11">
      <c r="G226" s="3"/>
      <c r="H226" s="10"/>
      <c r="I226" s="11"/>
      <c r="J226" s="36"/>
      <c r="K226" s="8"/>
    </row>
    <row r="227" spans="7:11">
      <c r="G227" s="3"/>
      <c r="H227" s="10"/>
      <c r="I227" s="11"/>
      <c r="J227" s="36"/>
      <c r="K227" s="8"/>
    </row>
    <row r="228" spans="7:11">
      <c r="G228" s="3"/>
      <c r="H228" s="10"/>
      <c r="I228" s="11"/>
      <c r="J228" s="36"/>
      <c r="K228" s="8"/>
    </row>
    <row r="229" spans="7:11">
      <c r="G229" s="3"/>
      <c r="H229" s="10"/>
      <c r="I229" s="11"/>
      <c r="J229" s="36"/>
      <c r="K229" s="8"/>
    </row>
    <row r="230" spans="7:11">
      <c r="G230" s="3"/>
      <c r="H230" s="10"/>
      <c r="I230" s="11"/>
      <c r="J230" s="36"/>
      <c r="K230" s="8"/>
    </row>
    <row r="231" spans="7:11">
      <c r="G231" s="3"/>
      <c r="H231" s="10"/>
      <c r="I231" s="11"/>
      <c r="J231" s="36"/>
      <c r="K231" s="8"/>
    </row>
    <row r="232" spans="7:11">
      <c r="G232" s="3"/>
      <c r="H232" s="10"/>
      <c r="I232" s="11"/>
      <c r="J232" s="36"/>
      <c r="K232" s="8"/>
    </row>
    <row r="233" spans="7:11">
      <c r="G233" s="3"/>
      <c r="H233" s="10"/>
      <c r="I233" s="11"/>
      <c r="J233" s="36"/>
      <c r="K233" s="8"/>
    </row>
    <row r="234" spans="7:11">
      <c r="G234" s="3"/>
      <c r="H234" s="10"/>
      <c r="I234" s="11"/>
      <c r="J234" s="36"/>
      <c r="K234" s="8"/>
    </row>
    <row r="235" spans="7:11">
      <c r="G235" s="3"/>
      <c r="H235" s="10"/>
      <c r="I235" s="11"/>
      <c r="J235" s="36"/>
      <c r="K235" s="8"/>
    </row>
    <row r="236" spans="7:11">
      <c r="G236" s="3"/>
      <c r="H236" s="10"/>
      <c r="I236" s="11"/>
      <c r="J236" s="36"/>
      <c r="K236" s="8"/>
    </row>
    <row r="237" spans="7:11">
      <c r="G237" s="3"/>
      <c r="H237" s="10"/>
      <c r="I237" s="11"/>
      <c r="J237" s="36"/>
      <c r="K237" s="8"/>
    </row>
    <row r="238" spans="7:11">
      <c r="G238" s="3"/>
      <c r="H238" s="10"/>
      <c r="I238" s="11"/>
      <c r="J238" s="36"/>
      <c r="K238" s="8"/>
    </row>
    <row r="239" spans="7:11">
      <c r="G239" s="3"/>
      <c r="H239" s="10"/>
      <c r="I239" s="11"/>
      <c r="J239" s="36"/>
      <c r="K239" s="8"/>
    </row>
    <row r="240" spans="7:11">
      <c r="G240" s="3"/>
      <c r="H240" s="10"/>
      <c r="I240" s="11"/>
      <c r="J240" s="36"/>
      <c r="K240" s="8"/>
    </row>
    <row r="241" spans="7:11">
      <c r="G241" s="3"/>
      <c r="H241" s="10"/>
      <c r="I241" s="11"/>
      <c r="J241" s="36"/>
      <c r="K241" s="8"/>
    </row>
  </sheetData>
  <sheetProtection algorithmName="SHA-512" hashValue="aUQkZJuEUsYCGlwjgcfgcRz4BR0OGyEII68C4B91PJF5tuTqDGpZNcCIoDpHBv8j9kCvPjHQtOlp2I/OPsPgJw==" saltValue="3erdlQ0egpFm9UmpR24yMA==" spinCount="100000" sheet="1" formatCells="0" formatColumns="0" formatRows="0"/>
  <mergeCells count="3">
    <mergeCell ref="A1:J1"/>
    <mergeCell ref="D2:G2"/>
    <mergeCell ref="A84:H84"/>
  </mergeCells>
  <phoneticPr fontId="9" type="noConversion"/>
  <dataValidations count="1">
    <dataValidation allowBlank="1" showInputMessage="1" showErrorMessage="1" sqref="A84 A3:F3" xr:uid="{0E2A4CF7-4901-4F03-B462-CEE15DE1BC78}"/>
  </dataValidations>
  <printOptions horizontalCentered="1"/>
  <pageMargins left="0.39370078740157483" right="0.39370078740157483" top="0.39370078740157483" bottom="0.39370078740157483"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3</vt:i4>
      </vt:variant>
    </vt:vector>
  </HeadingPairs>
  <TitlesOfParts>
    <vt:vector size="6" baseType="lpstr">
      <vt:lpstr>CDKOHSL</vt:lpstr>
      <vt:lpstr>说明</vt:lpstr>
      <vt:lpstr>工程量清单</vt:lpstr>
      <vt:lpstr>工程量清单!Print_Area</vt:lpstr>
      <vt:lpstr>说明!Print_Area</vt:lpstr>
      <vt:lpstr>工程量清单!Print_Titles</vt:lpstr>
    </vt:vector>
  </TitlesOfParts>
  <Company>seec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韩 张</cp:lastModifiedBy>
  <cp:lastPrinted>2024-07-23T09:17:41Z</cp:lastPrinted>
  <dcterms:created xsi:type="dcterms:W3CDTF">2008-07-05T17:48:00Z</dcterms:created>
  <dcterms:modified xsi:type="dcterms:W3CDTF">2024-07-24T09:14:51Z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6CB21FDE65EE4F3A90DA38C7A6CABC5D</vt:lpwstr>
  </property>
  <property fmtid="{D5CDD505-2E9C-101B-9397-08002B2CF9AE}" pid="3" name="KSOProductBuildVer">
    <vt:lpwstr>2052-11.1.0.13703</vt:lpwstr>
  </property>
</Properties>
</file>